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0 001 Naklady" sheetId="12" r:id="rId4"/>
    <sheet name="SO01 001 Pol" sheetId="13" r:id="rId5"/>
    <sheet name="SO02 00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Naklady'!$1:$7</definedName>
    <definedName name="_xlnm.Print_Titles" localSheetId="4">'SO01 001 Pol'!$1:$7</definedName>
    <definedName name="_xlnm.Print_Titles" localSheetId="5">'SO02 001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Naklady'!$A$1:$W$42</definedName>
    <definedName name="_xlnm.Print_Area" localSheetId="4">'SO01 001 Pol'!$A$1:$W$107</definedName>
    <definedName name="_xlnm.Print_Area" localSheetId="5">'SO02 001 Pol'!$A$1:$W$113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G45" i="1"/>
  <c r="F45" i="1"/>
  <c r="G44" i="1"/>
  <c r="I44" i="1" s="1"/>
  <c r="F44" i="1"/>
  <c r="G43" i="1"/>
  <c r="F43" i="1"/>
  <c r="G42" i="1"/>
  <c r="F42" i="1"/>
  <c r="G41" i="1"/>
  <c r="F41" i="1"/>
  <c r="G40" i="1"/>
  <c r="F40" i="1"/>
  <c r="G39" i="1"/>
  <c r="F39" i="1"/>
  <c r="G112" i="14"/>
  <c r="BA96" i="14"/>
  <c r="BA35" i="14"/>
  <c r="BA17" i="14"/>
  <c r="G9" i="14"/>
  <c r="I9" i="14"/>
  <c r="K9" i="14"/>
  <c r="M9" i="14"/>
  <c r="O9" i="14"/>
  <c r="Q9" i="14"/>
  <c r="Q8" i="14" s="1"/>
  <c r="V9" i="14"/>
  <c r="V8" i="14" s="1"/>
  <c r="G12" i="14"/>
  <c r="I12" i="14"/>
  <c r="K12" i="14"/>
  <c r="M12" i="14"/>
  <c r="O12" i="14"/>
  <c r="O8" i="14" s="1"/>
  <c r="Q12" i="14"/>
  <c r="V12" i="14"/>
  <c r="G16" i="14"/>
  <c r="I16" i="14"/>
  <c r="K16" i="14"/>
  <c r="M16" i="14"/>
  <c r="O16" i="14"/>
  <c r="Q16" i="14"/>
  <c r="V16" i="14"/>
  <c r="G21" i="14"/>
  <c r="M21" i="14" s="1"/>
  <c r="I21" i="14"/>
  <c r="K21" i="14"/>
  <c r="O21" i="14"/>
  <c r="Q21" i="14"/>
  <c r="V21" i="14"/>
  <c r="G26" i="14"/>
  <c r="I26" i="14"/>
  <c r="K26" i="14"/>
  <c r="M26" i="14"/>
  <c r="O26" i="14"/>
  <c r="Q26" i="14"/>
  <c r="V26" i="14"/>
  <c r="G30" i="14"/>
  <c r="M30" i="14" s="1"/>
  <c r="I30" i="14"/>
  <c r="K30" i="14"/>
  <c r="O30" i="14"/>
  <c r="Q30" i="14"/>
  <c r="V30" i="14"/>
  <c r="G34" i="14"/>
  <c r="M34" i="14" s="1"/>
  <c r="I34" i="14"/>
  <c r="I8" i="14" s="1"/>
  <c r="K34" i="14"/>
  <c r="O34" i="14"/>
  <c r="Q34" i="14"/>
  <c r="V34" i="14"/>
  <c r="G37" i="14"/>
  <c r="M37" i="14" s="1"/>
  <c r="I37" i="14"/>
  <c r="K37" i="14"/>
  <c r="K8" i="14" s="1"/>
  <c r="O37" i="14"/>
  <c r="Q37" i="14"/>
  <c r="V37" i="14"/>
  <c r="G43" i="14"/>
  <c r="I43" i="14"/>
  <c r="K43" i="14"/>
  <c r="M43" i="14"/>
  <c r="O43" i="14"/>
  <c r="Q43" i="14"/>
  <c r="V43" i="14"/>
  <c r="G46" i="14"/>
  <c r="I46" i="14"/>
  <c r="K46" i="14"/>
  <c r="M46" i="14"/>
  <c r="O46" i="14"/>
  <c r="Q46" i="14"/>
  <c r="V46" i="14"/>
  <c r="G48" i="14"/>
  <c r="I48" i="14"/>
  <c r="K48" i="14"/>
  <c r="M48" i="14"/>
  <c r="O48" i="14"/>
  <c r="Q48" i="14"/>
  <c r="V48" i="14"/>
  <c r="G53" i="14"/>
  <c r="M53" i="14" s="1"/>
  <c r="I53" i="14"/>
  <c r="K53" i="14"/>
  <c r="O53" i="14"/>
  <c r="Q53" i="14"/>
  <c r="V53" i="14"/>
  <c r="G58" i="14"/>
  <c r="I58" i="14"/>
  <c r="K58" i="14"/>
  <c r="M58" i="14"/>
  <c r="O58" i="14"/>
  <c r="Q58" i="14"/>
  <c r="V58" i="14"/>
  <c r="G62" i="14"/>
  <c r="M62" i="14" s="1"/>
  <c r="I62" i="14"/>
  <c r="K62" i="14"/>
  <c r="O62" i="14"/>
  <c r="Q62" i="14"/>
  <c r="V62" i="14"/>
  <c r="G66" i="14"/>
  <c r="I66" i="14"/>
  <c r="G67" i="14"/>
  <c r="M67" i="14" s="1"/>
  <c r="M66" i="14" s="1"/>
  <c r="I67" i="14"/>
  <c r="K67" i="14"/>
  <c r="K66" i="14" s="1"/>
  <c r="O67" i="14"/>
  <c r="O66" i="14" s="1"/>
  <c r="Q67" i="14"/>
  <c r="Q66" i="14" s="1"/>
  <c r="V67" i="14"/>
  <c r="V66" i="14" s="1"/>
  <c r="G70" i="14"/>
  <c r="I70" i="14"/>
  <c r="K70" i="14"/>
  <c r="M70" i="14"/>
  <c r="O70" i="14"/>
  <c r="Q70" i="14"/>
  <c r="V70" i="14"/>
  <c r="G73" i="14"/>
  <c r="K73" i="14"/>
  <c r="O73" i="14"/>
  <c r="G74" i="14"/>
  <c r="I74" i="14"/>
  <c r="I73" i="14" s="1"/>
  <c r="K74" i="14"/>
  <c r="M74" i="14"/>
  <c r="O74" i="14"/>
  <c r="Q74" i="14"/>
  <c r="Q73" i="14" s="1"/>
  <c r="V74" i="14"/>
  <c r="G79" i="14"/>
  <c r="M79" i="14" s="1"/>
  <c r="M73" i="14" s="1"/>
  <c r="I79" i="14"/>
  <c r="K79" i="14"/>
  <c r="O79" i="14"/>
  <c r="Q79" i="14"/>
  <c r="V79" i="14"/>
  <c r="V73" i="14" s="1"/>
  <c r="G84" i="14"/>
  <c r="I84" i="14"/>
  <c r="K84" i="14"/>
  <c r="M84" i="14"/>
  <c r="O84" i="14"/>
  <c r="Q84" i="14"/>
  <c r="V84" i="14"/>
  <c r="G87" i="14"/>
  <c r="K87" i="14"/>
  <c r="O87" i="14"/>
  <c r="V87" i="14"/>
  <c r="G88" i="14"/>
  <c r="M88" i="14" s="1"/>
  <c r="M87" i="14" s="1"/>
  <c r="I88" i="14"/>
  <c r="I87" i="14" s="1"/>
  <c r="K88" i="14"/>
  <c r="O88" i="14"/>
  <c r="Q88" i="14"/>
  <c r="Q87" i="14" s="1"/>
  <c r="V88" i="14"/>
  <c r="G91" i="14"/>
  <c r="I91" i="14"/>
  <c r="K91" i="14"/>
  <c r="O91" i="14"/>
  <c r="V91" i="14"/>
  <c r="G92" i="14"/>
  <c r="I92" i="14"/>
  <c r="K92" i="14"/>
  <c r="M92" i="14"/>
  <c r="M91" i="14" s="1"/>
  <c r="O92" i="14"/>
  <c r="Q92" i="14"/>
  <c r="Q91" i="14" s="1"/>
  <c r="V92" i="14"/>
  <c r="G94" i="14"/>
  <c r="K94" i="14"/>
  <c r="O94" i="14"/>
  <c r="G95" i="14"/>
  <c r="I95" i="14"/>
  <c r="I94" i="14" s="1"/>
  <c r="K95" i="14"/>
  <c r="M95" i="14"/>
  <c r="O95" i="14"/>
  <c r="Q95" i="14"/>
  <c r="Q94" i="14" s="1"/>
  <c r="V95" i="14"/>
  <c r="G98" i="14"/>
  <c r="M98" i="14" s="1"/>
  <c r="M94" i="14" s="1"/>
  <c r="I98" i="14"/>
  <c r="K98" i="14"/>
  <c r="O98" i="14"/>
  <c r="Q98" i="14"/>
  <c r="V98" i="14"/>
  <c r="V94" i="14" s="1"/>
  <c r="I107" i="14"/>
  <c r="Q107" i="14"/>
  <c r="V107" i="14"/>
  <c r="G108" i="14"/>
  <c r="M108" i="14" s="1"/>
  <c r="M107" i="14" s="1"/>
  <c r="I108" i="14"/>
  <c r="K108" i="14"/>
  <c r="K107" i="14" s="1"/>
  <c r="O108" i="14"/>
  <c r="O107" i="14" s="1"/>
  <c r="Q108" i="14"/>
  <c r="V108" i="14"/>
  <c r="AE112" i="14"/>
  <c r="AF112" i="14"/>
  <c r="G106" i="13"/>
  <c r="BA90" i="13"/>
  <c r="BA30" i="13"/>
  <c r="G9" i="13"/>
  <c r="I9" i="13"/>
  <c r="K9" i="13"/>
  <c r="M9" i="13"/>
  <c r="O9" i="13"/>
  <c r="O8" i="13" s="1"/>
  <c r="Q9" i="13"/>
  <c r="V9" i="13"/>
  <c r="G12" i="13"/>
  <c r="I12" i="13"/>
  <c r="K12" i="13"/>
  <c r="M12" i="13"/>
  <c r="O12" i="13"/>
  <c r="Q12" i="13"/>
  <c r="Q8" i="13" s="1"/>
  <c r="V12" i="13"/>
  <c r="G16" i="13"/>
  <c r="I16" i="13"/>
  <c r="K16" i="13"/>
  <c r="M16" i="13"/>
  <c r="O16" i="13"/>
  <c r="Q16" i="13"/>
  <c r="V16" i="13"/>
  <c r="V8" i="13" s="1"/>
  <c r="G21" i="13"/>
  <c r="I21" i="13"/>
  <c r="K21" i="13"/>
  <c r="M21" i="13"/>
  <c r="O21" i="13"/>
  <c r="Q21" i="13"/>
  <c r="V21" i="13"/>
  <c r="G25" i="13"/>
  <c r="M25" i="13" s="1"/>
  <c r="M8" i="13" s="1"/>
  <c r="I25" i="13"/>
  <c r="K25" i="13"/>
  <c r="O25" i="13"/>
  <c r="Q25" i="13"/>
  <c r="V25" i="13"/>
  <c r="G29" i="13"/>
  <c r="M29" i="13" s="1"/>
  <c r="I29" i="13"/>
  <c r="I8" i="13" s="1"/>
  <c r="K29" i="13"/>
  <c r="O29" i="13"/>
  <c r="Q29" i="13"/>
  <c r="V29" i="13"/>
  <c r="G32" i="13"/>
  <c r="M32" i="13" s="1"/>
  <c r="I32" i="13"/>
  <c r="K32" i="13"/>
  <c r="K8" i="13" s="1"/>
  <c r="O32" i="13"/>
  <c r="Q32" i="13"/>
  <c r="V32" i="13"/>
  <c r="G37" i="13"/>
  <c r="I37" i="13"/>
  <c r="K37" i="13"/>
  <c r="M37" i="13"/>
  <c r="O37" i="13"/>
  <c r="Q37" i="13"/>
  <c r="V37" i="13"/>
  <c r="G40" i="13"/>
  <c r="I40" i="13"/>
  <c r="K40" i="13"/>
  <c r="M40" i="13"/>
  <c r="O40" i="13"/>
  <c r="Q40" i="13"/>
  <c r="V40" i="13"/>
  <c r="G42" i="13"/>
  <c r="I42" i="13"/>
  <c r="K42" i="13"/>
  <c r="M42" i="13"/>
  <c r="O42" i="13"/>
  <c r="Q42" i="13"/>
  <c r="V42" i="13"/>
  <c r="G47" i="13"/>
  <c r="I47" i="13"/>
  <c r="K47" i="13"/>
  <c r="M47" i="13"/>
  <c r="O47" i="13"/>
  <c r="Q47" i="13"/>
  <c r="V47" i="13"/>
  <c r="G52" i="13"/>
  <c r="I52" i="13"/>
  <c r="K52" i="13"/>
  <c r="M52" i="13"/>
  <c r="O52" i="13"/>
  <c r="Q52" i="13"/>
  <c r="V52" i="13"/>
  <c r="G56" i="13"/>
  <c r="M56" i="13" s="1"/>
  <c r="I56" i="13"/>
  <c r="K56" i="13"/>
  <c r="O56" i="13"/>
  <c r="Q56" i="13"/>
  <c r="V56" i="13"/>
  <c r="G60" i="13"/>
  <c r="I60" i="13"/>
  <c r="O60" i="13"/>
  <c r="Q60" i="13"/>
  <c r="V60" i="13"/>
  <c r="G61" i="13"/>
  <c r="M61" i="13" s="1"/>
  <c r="M60" i="13" s="1"/>
  <c r="I61" i="13"/>
  <c r="K61" i="13"/>
  <c r="K60" i="13" s="1"/>
  <c r="O61" i="13"/>
  <c r="Q61" i="13"/>
  <c r="V61" i="13"/>
  <c r="G64" i="13"/>
  <c r="I64" i="13"/>
  <c r="K64" i="13"/>
  <c r="M64" i="13"/>
  <c r="O64" i="13"/>
  <c r="Q64" i="13"/>
  <c r="V64" i="13"/>
  <c r="G67" i="13"/>
  <c r="I67" i="13"/>
  <c r="K67" i="13"/>
  <c r="M67" i="13"/>
  <c r="O67" i="13"/>
  <c r="G68" i="13"/>
  <c r="I68" i="13"/>
  <c r="K68" i="13"/>
  <c r="M68" i="13"/>
  <c r="O68" i="13"/>
  <c r="Q68" i="13"/>
  <c r="Q67" i="13" s="1"/>
  <c r="V68" i="13"/>
  <c r="G73" i="13"/>
  <c r="I73" i="13"/>
  <c r="K73" i="13"/>
  <c r="M73" i="13"/>
  <c r="O73" i="13"/>
  <c r="Q73" i="13"/>
  <c r="V73" i="13"/>
  <c r="V67" i="13" s="1"/>
  <c r="G78" i="13"/>
  <c r="I78" i="13"/>
  <c r="K78" i="13"/>
  <c r="M78" i="13"/>
  <c r="O78" i="13"/>
  <c r="Q78" i="13"/>
  <c r="V78" i="13"/>
  <c r="G81" i="13"/>
  <c r="K81" i="13"/>
  <c r="O81" i="13"/>
  <c r="Q81" i="13"/>
  <c r="V81" i="13"/>
  <c r="G82" i="13"/>
  <c r="M82" i="13" s="1"/>
  <c r="M81" i="13" s="1"/>
  <c r="I82" i="13"/>
  <c r="I81" i="13" s="1"/>
  <c r="K82" i="13"/>
  <c r="O82" i="13"/>
  <c r="Q82" i="13"/>
  <c r="V82" i="13"/>
  <c r="G85" i="13"/>
  <c r="I85" i="13"/>
  <c r="K85" i="13"/>
  <c r="O85" i="13"/>
  <c r="Q85" i="13"/>
  <c r="V85" i="13"/>
  <c r="G86" i="13"/>
  <c r="I86" i="13"/>
  <c r="K86" i="13"/>
  <c r="M86" i="13"/>
  <c r="M85" i="13" s="1"/>
  <c r="O86" i="13"/>
  <c r="Q86" i="13"/>
  <c r="V86" i="13"/>
  <c r="G88" i="13"/>
  <c r="I88" i="13"/>
  <c r="K88" i="13"/>
  <c r="M88" i="13"/>
  <c r="O88" i="13"/>
  <c r="G89" i="13"/>
  <c r="I89" i="13"/>
  <c r="K89" i="13"/>
  <c r="M89" i="13"/>
  <c r="O89" i="13"/>
  <c r="Q89" i="13"/>
  <c r="Q88" i="13" s="1"/>
  <c r="V89" i="13"/>
  <c r="G92" i="13"/>
  <c r="I92" i="13"/>
  <c r="K92" i="13"/>
  <c r="M92" i="13"/>
  <c r="O92" i="13"/>
  <c r="Q92" i="13"/>
  <c r="V92" i="13"/>
  <c r="V88" i="13" s="1"/>
  <c r="I101" i="13"/>
  <c r="K101" i="13"/>
  <c r="O101" i="13"/>
  <c r="Q101" i="13"/>
  <c r="V101" i="13"/>
  <c r="G102" i="13"/>
  <c r="G101" i="13" s="1"/>
  <c r="I102" i="13"/>
  <c r="K102" i="13"/>
  <c r="O102" i="13"/>
  <c r="Q102" i="13"/>
  <c r="V102" i="13"/>
  <c r="AE106" i="13"/>
  <c r="AF106" i="13"/>
  <c r="G41" i="12"/>
  <c r="G8" i="12"/>
  <c r="G9" i="12"/>
  <c r="M9" i="12" s="1"/>
  <c r="I9" i="12"/>
  <c r="I8" i="12" s="1"/>
  <c r="K9" i="12"/>
  <c r="O9" i="12"/>
  <c r="Q9" i="12"/>
  <c r="V9" i="12"/>
  <c r="V8" i="12" s="1"/>
  <c r="G17" i="12"/>
  <c r="M17" i="12" s="1"/>
  <c r="I17" i="12"/>
  <c r="K17" i="12"/>
  <c r="K8" i="12" s="1"/>
  <c r="O17" i="12"/>
  <c r="Q17" i="12"/>
  <c r="V17" i="12"/>
  <c r="G20" i="12"/>
  <c r="AF41" i="12" s="1"/>
  <c r="I20" i="12"/>
  <c r="K20" i="12"/>
  <c r="M20" i="12"/>
  <c r="O20" i="12"/>
  <c r="Q20" i="12"/>
  <c r="V20" i="12"/>
  <c r="G26" i="12"/>
  <c r="M26" i="12" s="1"/>
  <c r="I26" i="12"/>
  <c r="K26" i="12"/>
  <c r="O26" i="12"/>
  <c r="O8" i="12" s="1"/>
  <c r="Q26" i="12"/>
  <c r="V26" i="12"/>
  <c r="G29" i="12"/>
  <c r="M29" i="12" s="1"/>
  <c r="I29" i="12"/>
  <c r="K29" i="12"/>
  <c r="O29" i="12"/>
  <c r="Q29" i="12"/>
  <c r="Q8" i="12" s="1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AE41" i="12"/>
  <c r="I20" i="1"/>
  <c r="I19" i="1"/>
  <c r="I18" i="1"/>
  <c r="I17" i="1"/>
  <c r="I16" i="1"/>
  <c r="I61" i="1"/>
  <c r="J56" i="1" s="1"/>
  <c r="F46" i="1"/>
  <c r="G23" i="1" s="1"/>
  <c r="G46" i="1"/>
  <c r="G25" i="1" s="1"/>
  <c r="H46" i="1"/>
  <c r="I43" i="1"/>
  <c r="I42" i="1"/>
  <c r="I41" i="1"/>
  <c r="I40" i="1"/>
  <c r="I39" i="1"/>
  <c r="I46" i="1" s="1"/>
  <c r="J57" i="1" l="1"/>
  <c r="J53" i="1"/>
  <c r="I45" i="1"/>
  <c r="J43" i="1"/>
  <c r="J41" i="1"/>
  <c r="J45" i="1"/>
  <c r="A27" i="1"/>
  <c r="A28" i="1" s="1"/>
  <c r="G28" i="1" s="1"/>
  <c r="G27" i="1" s="1"/>
  <c r="G29" i="1" s="1"/>
  <c r="M8" i="14"/>
  <c r="G107" i="14"/>
  <c r="G8" i="14"/>
  <c r="M102" i="13"/>
  <c r="M101" i="13" s="1"/>
  <c r="G8" i="13"/>
  <c r="M8" i="12"/>
  <c r="J58" i="1"/>
  <c r="J60" i="1"/>
  <c r="J54" i="1"/>
  <c r="J55" i="1"/>
  <c r="J59" i="1"/>
  <c r="J40" i="1"/>
  <c r="J44" i="1"/>
  <c r="J42" i="1"/>
  <c r="J39" i="1"/>
  <c r="J46" i="1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Varadínek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<sst xmlns="http://schemas.openxmlformats.org/spreadsheetml/2006/main" count="924" uniqueCount="276">
  <si>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</si>
  <si>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</si>
  <si>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</si>
  <si>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</si>
  <si>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</si>
  <si>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</si>
  <si>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</si>
  <si>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</si>
  <si>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</si>
  <si>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</si>
  <si>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</si>
  <si>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</si>
  <si>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</si>
  <si>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</si>
  <si>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</si>
  <si>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</si>
  <si>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</si>
  <si>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</si>
  <si>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</si>
  <si>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</si>
  <si>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</si>
  <si>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</si>
  <si>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</si>
  <si>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</si>
  <si>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</si>
  <si>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</si>
  <si>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</si>
  <si>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</si>
  <si>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</si>
  <si>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</si>
  <si>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</si>
  <si>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</si>
  <si>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</si>
  <si>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</si>
  <si>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</si>
  <si>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</si>
  <si>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</si>
  <si>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</si>
  <si>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</si>
  <si>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</si>
  <si>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</si>
  <si>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</si>
  <si>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</si>
  <si>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</si>
  <si>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17004</t>
  </si>
  <si>
    <t>OPRAVA VŘETNĚ ZPEVNĚNÍ PB HRÁZE MORAVY V LINII CYKLOTRASY Ř.KM 79,50 - 87,00</t>
  </si>
  <si>
    <t>Stavba</t>
  </si>
  <si>
    <t>000</t>
  </si>
  <si>
    <t>Ostatní a vedlejší náklady</t>
  </si>
  <si>
    <t>001</t>
  </si>
  <si>
    <t>SO01</t>
  </si>
  <si>
    <t>Zpevnění koruny PB hráze Moravy zakalením od ř.km 83,20 po ř.km 87,00</t>
  </si>
  <si>
    <t>SO02</t>
  </si>
  <si>
    <t>Zpevnění koruny PB hráze Moravy zakalením od ř.km 79,500-87,000</t>
  </si>
  <si>
    <t>Celkem za stavbu</t>
  </si>
  <si>
    <t>CZK</t>
  </si>
  <si>
    <t>Rekapitulace dílů</t>
  </si>
  <si>
    <t>Typ dílu</t>
  </si>
  <si>
    <t>1</t>
  </si>
  <si>
    <t>Zemní práce</t>
  </si>
  <si>
    <t>45</t>
  </si>
  <si>
    <t>Podkladní a vedlejší konstrukce</t>
  </si>
  <si>
    <t>56</t>
  </si>
  <si>
    <t>Podkladní vrstvy komunikací a zpevněných ploch</t>
  </si>
  <si>
    <t>57</t>
  </si>
  <si>
    <t>Kryty štěrkových a živičných komunikací</t>
  </si>
  <si>
    <t>91</t>
  </si>
  <si>
    <t>Doplňující práce na komunikaci</t>
  </si>
  <si>
    <t>96</t>
  </si>
  <si>
    <t>Bourání konstrukcí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</si>
  <si>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</si>
  <si>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</si>
  <si>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</si>
  <si>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</si>
  <si>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</si>
  <si>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</si>
  <si>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</si>
  <si>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</si>
  <si>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</si>
  <si>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</si>
  <si>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</si>
  <si>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</si>
  <si>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</si>
  <si>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</si>
  <si>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</si>
  <si>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</si>
  <si>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</si>
  <si>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</si>
  <si>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</si>
  <si>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</si>
  <si>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</si>
  <si>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</si>
  <si>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</si>
  <si>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</si>
  <si>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</si>
  <si>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</si>
  <si>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</si>
  <si>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</si>
  <si>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</si>
  <si>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</si>
  <si>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</si>
  <si>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</si>
  <si>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 R</t>
  </si>
  <si>
    <t xml:space="preserve">Geodetické práce </t>
  </si>
  <si>
    <t>Soubor</t>
  </si>
  <si>
    <t>RTS 18/ II</t>
  </si>
  <si>
    <t>Indiv</t>
  </si>
  <si>
    <t>POL99_2</t>
  </si>
  <si>
    <t>Položka obsahuje:</t>
  </si>
  <si>
    <t>POP</t>
  </si>
  <si>
    <t>- geodetické zaměření úrovně nivelety po dokončení stavebních prací</t>
  </si>
  <si>
    <t>- zákres naměřených hodnot do podélného profilu</t>
  </si>
  <si>
    <t>- zaměření hráze včetně dotčených pozemků před stavbou</t>
  </si>
  <si>
    <t>- vytyčení stavby</t>
  </si>
  <si>
    <t>- geodetické práce v průběhu realizace</t>
  </si>
  <si>
    <t>SPU</t>
  </si>
  <si>
    <t>005121 R</t>
  </si>
  <si>
    <t>Zařízení staveniště</t>
  </si>
  <si>
    <t>Veškeré náklady spojené s vybudováním, provozem a odstraněním zařízení staveniště.</t>
  </si>
  <si>
    <t>005-R1</t>
  </si>
  <si>
    <t>Pasport stávajícího stavu komunikací a bermy</t>
  </si>
  <si>
    <t>soubor</t>
  </si>
  <si>
    <t>Vlastní</t>
  </si>
  <si>
    <t>POL99_8</t>
  </si>
  <si>
    <t>- pasport stávajícího stavu komunikace LČR</t>
  </si>
  <si>
    <t>- pasport stávajícího stavu komunikace SÚS</t>
  </si>
  <si>
    <t>- pastport stávajíícho stavu hrázových komunikací a bermy</t>
  </si>
  <si>
    <t>005-R2</t>
  </si>
  <si>
    <t>Nájem za užívání komunikací LČR</t>
  </si>
  <si>
    <t>m2</t>
  </si>
  <si>
    <t>1950*3</t>
  </si>
  <si>
    <t>VV</t>
  </si>
  <si>
    <t>005-R3</t>
  </si>
  <si>
    <t>Uvedení komunikace LČR do stavu před stavbou</t>
  </si>
  <si>
    <t>005-R4</t>
  </si>
  <si>
    <t>Uvedení bermy do původního stavu před realizací</t>
  </si>
  <si>
    <t>005-R5</t>
  </si>
  <si>
    <t>Uvedení komunikace SÚS do stavu před realizací</t>
  </si>
  <si>
    <t>včetně protokolárního převzetí a předání</t>
  </si>
  <si>
    <t>005-R6</t>
  </si>
  <si>
    <t>Čištění komunikace SÚS během realizace</t>
  </si>
  <si>
    <t>005-R8</t>
  </si>
  <si>
    <t>Zpracování povodňového a havarijního plánu</t>
  </si>
  <si>
    <t>SUM</t>
  </si>
  <si>
    <t>END</t>
  </si>
  <si>
    <t>Položkový soupis prací a dodávek</t>
  </si>
  <si>
    <t>111301111R00</t>
  </si>
  <si>
    <t>Sejmutí drnu tl. do 10 cm, s přemístěním do 50 m</t>
  </si>
  <si>
    <t>POL1_1</t>
  </si>
  <si>
    <t>Dle kubaturových listů, příloha D.1.1.b.2-4 : 37846,55-3836*3</t>
  </si>
  <si>
    <t>113107613R00</t>
  </si>
  <si>
    <t>Odstranění podkladů nebo krytů z kameniva hrubého drceného, v ploše jednotlivě nad 50 m2, tloušťka vrstvy 130 mm</t>
  </si>
  <si>
    <t>822-1</t>
  </si>
  <si>
    <t>POL1_</t>
  </si>
  <si>
    <t>Materiál bude rozdrcen na FRAKCI 0-63, mezideponován a uložen do konstrukce komunikace</t>
  </si>
  <si>
    <t>oOdstranění stávající poškozené komunikace : 3836*3</t>
  </si>
  <si>
    <t>122101103R00</t>
  </si>
  <si>
    <t>Odkopávky a  prokopávky nezapažené v horninách 1 a 2_x000D_
 přes 1 000do 10 000 m3</t>
  </si>
  <si>
    <t>m3</t>
  </si>
  <si>
    <t>800-1</t>
  </si>
  <si>
    <t>s přehozením výkopku na vzdálenost do 3 m nebo s naložením na dopravní prostředek,</t>
  </si>
  <si>
    <t>SPI</t>
  </si>
  <si>
    <t>- zemník - berma u Tvrdonického jezu</t>
  </si>
  <si>
    <t>Odkop zeminy z bermy do násypu zhut. a krajnice : 3517,96+2600,14-287,75</t>
  </si>
  <si>
    <t>122201103R00</t>
  </si>
  <si>
    <t>Odkopávky a  prokopávky nezapažené v hornině 3_x000D_
 přes 1 000do 10 000 m3</t>
  </si>
  <si>
    <t>Dle kubaturových listů, příloha D.1.1.b.2-4 : 1783,79-3836*3*0,13</t>
  </si>
  <si>
    <t>122201109R00</t>
  </si>
  <si>
    <t>Odkopávky a  prokopávky nezapažené v hornině 3_x000D_
 příplatek k cenám za lepivost horniny</t>
  </si>
  <si>
    <t>287,75*0,1</t>
  </si>
  <si>
    <t>162401102R00</t>
  </si>
  <si>
    <t>Vodorovné přemístění výkopku z horniny 1 až 4, na vzdálenost přes 1 500  do 2 000 m</t>
  </si>
  <si>
    <t>po suchu, bez ohledu na druh dopravního prostředku, bez naložení výkopku, avšak se složením bez rozhrnutí,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</si>
  <si>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</si>
  <si>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</si>
  <si>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s rozprostřením sypaniny ve vrstvách a s hrubým urovnáním,</t>
  </si>
  <si>
    <t>- včetně hutnících zkoušek</t>
  </si>
  <si>
    <t>Dle kubaturových listů, příloha D.1.1.b.2-4 : 3517,96</t>
  </si>
  <si>
    <t>180401211R00</t>
  </si>
  <si>
    <t>Založení trávníku lučního výsevem v rovině</t>
  </si>
  <si>
    <t>Pláň krajnice : (0,5+0,5)*3836</t>
  </si>
  <si>
    <t>180401212R00</t>
  </si>
  <si>
    <t>Založení trávníku lučního výsevem ve svahu do 1:2</t>
  </si>
  <si>
    <t>181101102R00</t>
  </si>
  <si>
    <t>Úprava pláně v zářezech v hornině 1 až 4, se zhutněním</t>
  </si>
  <si>
    <t>vyrovnáním výškových rozdílů, ploch vodorovných a ploch do sklonu 1 : 5.</t>
  </si>
  <si>
    <t>Dle kubaturových listů, příloha D.1.1.b.2-4 : 14684,95</t>
  </si>
  <si>
    <t>181201102R00</t>
  </si>
  <si>
    <t>Úprava pláně v násypech v hornině 1 až 4, se zhutněním</t>
  </si>
  <si>
    <t>vyrovnání výškových rozdílů, plochy vodorovné a plochy do sklonu 1 : 5,</t>
  </si>
  <si>
    <t>Dle kubaturových listů, příloha D.1.1.b.2-4 : 8328,16</t>
  </si>
  <si>
    <t>182201101R00</t>
  </si>
  <si>
    <t>Svahování násypů bez rozlišení horniny</t>
  </si>
  <si>
    <t>trvalých svahů do projektovaných profilů s potřebným přemístěním výkopku při svahování v násypech,</t>
  </si>
  <si>
    <t>Dle kubaturových listů, příloha D.1.1.b.2-4 : 22971,55</t>
  </si>
  <si>
    <t>00572473R</t>
  </si>
  <si>
    <t>směs travní luční,sušší a vlhčí podm.</t>
  </si>
  <si>
    <t>kg</t>
  </si>
  <si>
    <t>SPCM</t>
  </si>
  <si>
    <t>POL3_1</t>
  </si>
  <si>
    <t>rovina</t>
  </si>
  <si>
    <t>(3836+22971)*1,03*0,03</t>
  </si>
  <si>
    <t>457971112R00</t>
  </si>
  <si>
    <t>Zřízení vrstvy z geotextilie skl.do 1:5,š.do 7,5 m</t>
  </si>
  <si>
    <t>4,5*3836</t>
  </si>
  <si>
    <t>69370565R</t>
  </si>
  <si>
    <t>geotextilie POP; funkce separační, ochranná, výztužná, filtrační; plošná hmotnost 350 g/m2</t>
  </si>
  <si>
    <t>17262*1,02</t>
  </si>
  <si>
    <t>564831111R00</t>
  </si>
  <si>
    <t>Podklad ze štěrkodrti s rozprostřením a zhutněním tloušťka po zhutnění 100 mm</t>
  </si>
  <si>
    <t>- nutná pokládka finišerem</t>
  </si>
  <si>
    <t>3836*3,3</t>
  </si>
  <si>
    <t>564861111R00</t>
  </si>
  <si>
    <t>Podklad ze štěrkodrti s rozprostřením a zhutněním tloušťka po zhutnění 200 mm</t>
  </si>
  <si>
    <t>569903311R00</t>
  </si>
  <si>
    <t>Zřízení zemních krajnic z hornin jakékoliv třídy se zhutněním</t>
  </si>
  <si>
    <t>Dle kubaturových listů, příloha D.1.1.b.2-4 : 2600,14</t>
  </si>
  <si>
    <t>571904111R00</t>
  </si>
  <si>
    <t>Posyp podkladu, krytu s rozprostřením a zhutněním kamenivem drceným nebo těženýn, v množství přes 15 do 20 kg/m2</t>
  </si>
  <si>
    <t>3836*3</t>
  </si>
  <si>
    <t>914311111U00</t>
  </si>
  <si>
    <t>Znač stan a ohran kilometr kam</t>
  </si>
  <si>
    <t>kus</t>
  </si>
  <si>
    <t>966006121R00</t>
  </si>
  <si>
    <t>Odstranění značek pro staničení nebo dopravních značek pro staničení a ohraničení_x000D_
 obetonovaných, kilometrovníky</t>
  </si>
  <si>
    <t>s uložením hmot na skládku na vzdálenost do 3 m nebo s naložením na dopravní prostředek, se zásypem jam a jeho zhutněním</t>
  </si>
  <si>
    <t>96-R-1</t>
  </si>
  <si>
    <t>Manipulace s hraničními znaky</t>
  </si>
  <si>
    <t>ks</t>
  </si>
  <si>
    <t>Položka obashuje:</t>
  </si>
  <si>
    <t>- odvoz znaků na dvůr povodí Moravy, s.p., střediska Břeclav</t>
  </si>
  <si>
    <t>- složení znaků z doparvního prostředku</t>
  </si>
  <si>
    <t>- uložení znaku na dočasnou skládku</t>
  </si>
  <si>
    <t>- naložení znaků</t>
  </si>
  <si>
    <t>- odvoz znaků na místo osazení</t>
  </si>
  <si>
    <t>- složení znaků</t>
  </si>
  <si>
    <t>998222011R00</t>
  </si>
  <si>
    <t>Přesun hmot pozemních komunikací, kryt z kameniva jakékoliv délky objektu</t>
  </si>
  <si>
    <t>t</t>
  </si>
  <si>
    <t>POL7_</t>
  </si>
  <si>
    <t>vodorovně do 200 m</t>
  </si>
  <si>
    <t>Dle kubaturových listů, příloha D.1.1.b.7-9 : 33389,75</t>
  </si>
  <si>
    <t>113107610R00</t>
  </si>
  <si>
    <t>Odstranění podkladů nebo krytů z kameniva hrubého drceného, v ploše jednotlivě nad 50 m2, tloušťka vrstvy 100 mm</t>
  </si>
  <si>
    <t>Materiál bude mezideponován a použit zpět do konstrukce komunikace</t>
  </si>
  <si>
    <t>3566*3</t>
  </si>
  <si>
    <t>113151112R00</t>
  </si>
  <si>
    <t>Odstranění podkladu, krytu frézováním povrch živičný, plochy do 500 m2 na jednom objektu nebo při provádění pruhu šířky do  750 mm, tloušťky 30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</si>
  <si>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</si>
  <si>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Odkop zeminy z bermy do násypu zhut. a krajnice : 2453,1+1981,15-1020,85</t>
  </si>
  <si>
    <t>Odkopávky a  prokopávky nezapažené v hornině 3_x000D_
 Odkopávky nezapažené v hor. 3 do 10000 m3</t>
  </si>
  <si>
    <t>Dle kubaturových listů, příloha D.1.1.b.7-9 : 2411,59-3566*3*0,13</t>
  </si>
  <si>
    <t>Odkopávky a  prokopávky nezapažené v hornině 3_x000D_
 příplatek k cenám Příplatek za lepivost - odkopávky v hor. 3</t>
  </si>
  <si>
    <t>1020,85*0,1</t>
  </si>
  <si>
    <t>162701101R00</t>
  </si>
  <si>
    <t>Vodorovné přemístění výkopku z horniny 1 až 4, na vzdálenost přes 5 000  do 6 000 m</t>
  </si>
  <si>
    <t>- včetně promíchání zeminy s odfrézovaným živičným krytem</t>
  </si>
  <si>
    <t>Dle kubaturových listů, příloha D.1.1.b.7-9 : 2453,1</t>
  </si>
  <si>
    <t>Pláň krajnice : (0,5+0,5)*3566</t>
  </si>
  <si>
    <t>Dle kubaturových listů, příloha D.1.1.b.7-9 : 16111,8</t>
  </si>
  <si>
    <t>Dle kubaturových listů, příloha D.1.1.b.7-9 : 6346,23</t>
  </si>
  <si>
    <t>Svahování násypů Svahování násypů</t>
  </si>
  <si>
    <t>Dle kubaturových listů, příloha D.1.1.b.7-9 : 18799,85</t>
  </si>
  <si>
    <t>Směs travní luční IV.-sušší a vlhčí podmínky</t>
  </si>
  <si>
    <t>(3566+18799,85)*1,03*0,03</t>
  </si>
  <si>
    <t>4,5*3566</t>
  </si>
  <si>
    <t>Geotextilie 350g/m2 š.do 6 m</t>
  </si>
  <si>
    <t>16047*1,02</t>
  </si>
  <si>
    <t>Podklad ze štěrkodrti s rozprostřením a zhutněním frakce 0-63 mm, tloušťka po zhutnění 100 mm</t>
  </si>
  <si>
    <t>3566*3,3</t>
  </si>
  <si>
    <t>Podklad ze štěrkodrti s rozprostřením a zhutněním frakce 0-63 mm, tloušťka po zhutnění 200 mm</t>
  </si>
  <si>
    <t>Zřízení zemních krajnic z hornin jakékoliv třídy Zřízení zemních krajnic se zhutněním</t>
  </si>
  <si>
    <t>Dle kubaturových listů, příloha D.1.1.b.7-9 : 1981,15</t>
  </si>
  <si>
    <t>Posyp podkladu, krytu s rozprostřením a zhutněním Posyp krytu kamenivem drceným do 20 kg/m2</t>
  </si>
  <si>
    <t>Odstranění značek pro staničení nebo dopravních značek pro staničení a ohraničení_x000D_
 Odstranění značek obetonovaných, kilometrovníky</t>
  </si>
  <si>
    <t>Přesun hmot pozemních komunikací, kryt z kameniva Přesun hmot, pozemní komunikace, kryt z kameniva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</si>
</sst>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password="C61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0"/>
      <c r="E11" s="120"/>
      <c r="F11" s="120"/>
      <c r="G11" s="120"/>
      <c r="H11" s="26" t="s">
        <v>40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34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1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SUMIF(F53:F60,A16,I53:I60)+SUMIF(F53:F60,"PSU",I53:I60)</f>
        <v>0</v>
      </c>
      <c r="J16" s="85"/>
    </row>
    <row r="17" spans="1:10" ht="23.25" customHeight="1" x14ac:dyDescent="0.2">
      <c r="A17" s="191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SUMIF(F53:F60,A17,I53:I60)</f>
        <v>0</v>
      </c>
      <c r="J17" s="85"/>
    </row>
    <row r="18" spans="1:10" ht="23.25" customHeight="1" x14ac:dyDescent="0.2">
      <c r="A18" s="191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SUMIF(F53:F60,A18,I53:I60)</f>
        <v>0</v>
      </c>
      <c r="J18" s="85"/>
    </row>
    <row r="19" spans="1:10" ht="23.25" customHeight="1" x14ac:dyDescent="0.2">
      <c r="A19" s="191" t="s">
        <v>72</v>
      </c>
      <c r="B19" s="55" t="s">
        <v>27</v>
      </c>
      <c r="C19" s="56"/>
      <c r="D19" s="57"/>
      <c r="E19" s="83"/>
      <c r="F19" s="84"/>
      <c r="G19" s="83"/>
      <c r="H19" s="84"/>
      <c r="I19" s="83">
        <f>SUMIF(F53:F60,A19,I53:I60)</f>
        <v>0</v>
      </c>
      <c r="J19" s="85"/>
    </row>
    <row r="20" spans="1:10" ht="23.25" customHeight="1" x14ac:dyDescent="0.2">
      <c r="A20" s="191" t="s">
        <v>73</v>
      </c>
      <c r="B20" s="55" t="s">
        <v>28</v>
      </c>
      <c r="C20" s="56"/>
      <c r="D20" s="57"/>
      <c r="E20" s="83"/>
      <c r="F20" s="84"/>
      <c r="G20" s="83"/>
      <c r="H20" s="84"/>
      <c r="I20" s="83">
        <f>SUMIF(F53:F60,A20,I53:I60)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3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55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43430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46</v>
      </c>
      <c r="C39" s="142"/>
      <c r="D39" s="143"/>
      <c r="E39" s="143"/>
      <c r="F39" s="144">
        <f>'000 001 Naklady'!AE41+'SO01 001 Pol'!AE106+'SO02 001 Pol'!AE112</f>
        <v>0</v>
      </c>
      <c r="G39" s="145">
        <f>'000 001 Naklady'!AF41+'SO01 001 Pol'!AF106+'SO02 001 Pol'!AF112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47</v>
      </c>
      <c r="C40" s="150" t="s">
        <v>48</v>
      </c>
      <c r="D40" s="151"/>
      <c r="E40" s="151"/>
      <c r="F40" s="152">
        <f>'000 001 Naklady'!AE41</f>
        <v>0</v>
      </c>
      <c r="G40" s="153">
        <f>'000 001 Naklady'!AF41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49</v>
      </c>
      <c r="C41" s="142" t="s">
        <v>48</v>
      </c>
      <c r="D41" s="143"/>
      <c r="E41" s="143"/>
      <c r="F41" s="157">
        <f>'000 001 Naklady'!AE41</f>
        <v>0</v>
      </c>
      <c r="G41" s="146">
        <f>'000 001 Naklady'!AF41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2</v>
      </c>
      <c r="B42" s="149" t="s">
        <v>50</v>
      </c>
      <c r="C42" s="150" t="s">
        <v>51</v>
      </c>
      <c r="D42" s="151"/>
      <c r="E42" s="151"/>
      <c r="F42" s="152">
        <f>'SO01 001 Pol'!AE106</f>
        <v>0</v>
      </c>
      <c r="G42" s="153">
        <f>'SO01 001 Pol'!AF106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0">
        <v>3</v>
      </c>
      <c r="B43" s="156" t="s">
        <v>49</v>
      </c>
      <c r="C43" s="142" t="s">
        <v>51</v>
      </c>
      <c r="D43" s="143"/>
      <c r="E43" s="143"/>
      <c r="F43" s="157">
        <f>'SO01 001 Pol'!AE106</f>
        <v>0</v>
      </c>
      <c r="G43" s="146">
        <f>'SO01 001 Pol'!AF106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0">
        <v>2</v>
      </c>
      <c r="B44" s="149" t="s">
        <v>52</v>
      </c>
      <c r="C44" s="150" t="s">
        <v>53</v>
      </c>
      <c r="D44" s="151"/>
      <c r="E44" s="151"/>
      <c r="F44" s="152">
        <f>'SO02 001 Pol'!AE112</f>
        <v>0</v>
      </c>
      <c r="G44" s="153">
        <f>'SO02 001 Pol'!AF112</f>
        <v>0</v>
      </c>
      <c r="H44" s="153"/>
      <c r="I44" s="154">
        <f>F44+G44+H44</f>
        <v>0</v>
      </c>
      <c r="J44" s="155" t="str">
        <f>IF(CenaCelkemVypocet=0,"",I44/CenaCelkemVypocet*100)</f>
        <v/>
      </c>
    </row>
    <row r="45" spans="1:10" ht="25.5" customHeight="1" x14ac:dyDescent="0.2">
      <c r="A45" s="130">
        <v>3</v>
      </c>
      <c r="B45" s="156" t="s">
        <v>49</v>
      </c>
      <c r="C45" s="142" t="s">
        <v>51</v>
      </c>
      <c r="D45" s="143"/>
      <c r="E45" s="143"/>
      <c r="F45" s="157">
        <f>'SO02 001 Pol'!AE112</f>
        <v>0</v>
      </c>
      <c r="G45" s="146">
        <f>'SO02 001 Pol'!AF112</f>
        <v>0</v>
      </c>
      <c r="H45" s="146"/>
      <c r="I45" s="147">
        <f>F45+G45+H45</f>
        <v>0</v>
      </c>
      <c r="J45" s="148" t="str">
        <f>IF(CenaCelkemVypocet=0,"",I45/CenaCelkemVypocet*100)</f>
        <v/>
      </c>
    </row>
    <row r="46" spans="1:10" ht="25.5" customHeight="1" x14ac:dyDescent="0.2">
      <c r="A46" s="130"/>
      <c r="B46" s="158" t="s">
        <v>54</v>
      </c>
      <c r="C46" s="159"/>
      <c r="D46" s="159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2">
        <f>SUMIF(A39:A45,"=1",I39:I45)</f>
        <v>0</v>
      </c>
      <c r="J46" s="163">
        <f>SUMIF(A39:A45,"=1",J39:J45)</f>
        <v>0</v>
      </c>
    </row>
    <row r="50" spans="1:10" ht="15.75" x14ac:dyDescent="0.25">
      <c r="B50" s="173" t="s">
        <v>56</v>
      </c>
    </row>
    <row r="52" spans="1:10" ht="25.5" customHeight="1" x14ac:dyDescent="0.2">
      <c r="A52" s="174"/>
      <c r="B52" s="177" t="s">
        <v>17</v>
      </c>
      <c r="C52" s="177" t="s">
        <v>5</v>
      </c>
      <c r="D52" s="178"/>
      <c r="E52" s="178"/>
      <c r="F52" s="179" t="s">
        <v>57</v>
      </c>
      <c r="G52" s="179"/>
      <c r="H52" s="179"/>
      <c r="I52" s="179" t="s">
        <v>29</v>
      </c>
      <c r="J52" s="179" t="s">
        <v>0</v>
      </c>
    </row>
    <row r="53" spans="1:10" ht="25.5" customHeight="1" x14ac:dyDescent="0.2">
      <c r="A53" s="175"/>
      <c r="B53" s="180" t="s">
        <v>58</v>
      </c>
      <c r="C53" s="181" t="s">
        <v>59</v>
      </c>
      <c r="D53" s="182"/>
      <c r="E53" s="182"/>
      <c r="F53" s="187" t="s">
        <v>24</v>
      </c>
      <c r="G53" s="188"/>
      <c r="H53" s="188"/>
      <c r="I53" s="188">
        <f>'SO01 001 Pol'!G8+'SO02 001 Pol'!G8</f>
        <v>0</v>
      </c>
      <c r="J53" s="185" t="str">
        <f>IF(I61=0,"",I53/I61*100)</f>
        <v/>
      </c>
    </row>
    <row r="54" spans="1:10" ht="25.5" customHeight="1" x14ac:dyDescent="0.2">
      <c r="A54" s="175"/>
      <c r="B54" s="180" t="s">
        <v>60</v>
      </c>
      <c r="C54" s="181" t="s">
        <v>61</v>
      </c>
      <c r="D54" s="182"/>
      <c r="E54" s="182"/>
      <c r="F54" s="187" t="s">
        <v>24</v>
      </c>
      <c r="G54" s="188"/>
      <c r="H54" s="188"/>
      <c r="I54" s="188">
        <f>'SO01 001 Pol'!G60+'SO02 001 Pol'!G66</f>
        <v>0</v>
      </c>
      <c r="J54" s="185" t="str">
        <f>IF(I61=0,"",I54/I61*100)</f>
        <v/>
      </c>
    </row>
    <row r="55" spans="1:10" ht="25.5" customHeight="1" x14ac:dyDescent="0.2">
      <c r="A55" s="175"/>
      <c r="B55" s="180" t="s">
        <v>62</v>
      </c>
      <c r="C55" s="181" t="s">
        <v>63</v>
      </c>
      <c r="D55" s="182"/>
      <c r="E55" s="182"/>
      <c r="F55" s="187" t="s">
        <v>24</v>
      </c>
      <c r="G55" s="188"/>
      <c r="H55" s="188"/>
      <c r="I55" s="188">
        <f>'SO01 001 Pol'!G67+'SO02 001 Pol'!G73</f>
        <v>0</v>
      </c>
      <c r="J55" s="185" t="str">
        <f>IF(I61=0,"",I55/I61*100)</f>
        <v/>
      </c>
    </row>
    <row r="56" spans="1:10" ht="25.5" customHeight="1" x14ac:dyDescent="0.2">
      <c r="A56" s="175"/>
      <c r="B56" s="180" t="s">
        <v>64</v>
      </c>
      <c r="C56" s="181" t="s">
        <v>65</v>
      </c>
      <c r="D56" s="182"/>
      <c r="E56" s="182"/>
      <c r="F56" s="187" t="s">
        <v>24</v>
      </c>
      <c r="G56" s="188"/>
      <c r="H56" s="188"/>
      <c r="I56" s="188">
        <f>'SO01 001 Pol'!G81+'SO02 001 Pol'!G87</f>
        <v>0</v>
      </c>
      <c r="J56" s="185" t="str">
        <f>IF(I61=0,"",I56/I61*100)</f>
        <v/>
      </c>
    </row>
    <row r="57" spans="1:10" ht="25.5" customHeight="1" x14ac:dyDescent="0.2">
      <c r="A57" s="175"/>
      <c r="B57" s="180" t="s">
        <v>66</v>
      </c>
      <c r="C57" s="181" t="s">
        <v>67</v>
      </c>
      <c r="D57" s="182"/>
      <c r="E57" s="182"/>
      <c r="F57" s="187" t="s">
        <v>24</v>
      </c>
      <c r="G57" s="188"/>
      <c r="H57" s="188"/>
      <c r="I57" s="188">
        <f>'SO01 001 Pol'!G85+'SO02 001 Pol'!G91</f>
        <v>0</v>
      </c>
      <c r="J57" s="185" t="str">
        <f>IF(I61=0,"",I57/I61*100)</f>
        <v/>
      </c>
    </row>
    <row r="58" spans="1:10" ht="25.5" customHeight="1" x14ac:dyDescent="0.2">
      <c r="A58" s="175"/>
      <c r="B58" s="180" t="s">
        <v>68</v>
      </c>
      <c r="C58" s="181" t="s">
        <v>69</v>
      </c>
      <c r="D58" s="182"/>
      <c r="E58" s="182"/>
      <c r="F58" s="187" t="s">
        <v>24</v>
      </c>
      <c r="G58" s="188"/>
      <c r="H58" s="188"/>
      <c r="I58" s="188">
        <f>'SO01 001 Pol'!G88+'SO02 001 Pol'!G94</f>
        <v>0</v>
      </c>
      <c r="J58" s="185" t="str">
        <f>IF(I61=0,"",I58/I61*100)</f>
        <v/>
      </c>
    </row>
    <row r="59" spans="1:10" ht="25.5" customHeight="1" x14ac:dyDescent="0.2">
      <c r="A59" s="175"/>
      <c r="B59" s="180" t="s">
        <v>70</v>
      </c>
      <c r="C59" s="181" t="s">
        <v>71</v>
      </c>
      <c r="D59" s="182"/>
      <c r="E59" s="182"/>
      <c r="F59" s="187" t="s">
        <v>24</v>
      </c>
      <c r="G59" s="188"/>
      <c r="H59" s="188"/>
      <c r="I59" s="188">
        <f>'SO01 001 Pol'!G101+'SO02 001 Pol'!G107</f>
        <v>0</v>
      </c>
      <c r="J59" s="185" t="str">
        <f>IF(I61=0,"",I59/I61*100)</f>
        <v/>
      </c>
    </row>
    <row r="60" spans="1:10" ht="25.5" customHeight="1" x14ac:dyDescent="0.2">
      <c r="A60" s="175"/>
      <c r="B60" s="180" t="s">
        <v>72</v>
      </c>
      <c r="C60" s="181" t="s">
        <v>27</v>
      </c>
      <c r="D60" s="182"/>
      <c r="E60" s="182"/>
      <c r="F60" s="187" t="s">
        <v>72</v>
      </c>
      <c r="G60" s="188"/>
      <c r="H60" s="188"/>
      <c r="I60" s="188">
        <f>'000 001 Naklady'!G8</f>
        <v>0</v>
      </c>
      <c r="J60" s="185" t="str">
        <f>IF(I61=0,"",I60/I61*100)</f>
        <v/>
      </c>
    </row>
    <row r="61" spans="1:10" ht="25.5" customHeight="1" x14ac:dyDescent="0.2">
      <c r="A61" s="176"/>
      <c r="B61" s="183" t="s">
        <v>1</v>
      </c>
      <c r="C61" s="183"/>
      <c r="D61" s="184"/>
      <c r="E61" s="184"/>
      <c r="F61" s="189"/>
      <c r="G61" s="190"/>
      <c r="H61" s="190"/>
      <c r="I61" s="190">
        <f>SUM(I53:I60)</f>
        <v>0</v>
      </c>
      <c r="J61" s="186">
        <f>SUM(J53:J60)</f>
        <v>0</v>
      </c>
    </row>
    <row r="62" spans="1:10" x14ac:dyDescent="0.2">
      <c r="F62" s="128"/>
      <c r="G62" s="127"/>
      <c r="H62" s="128"/>
      <c r="I62" s="127"/>
      <c r="J62" s="129"/>
    </row>
    <row r="63" spans="1:10" x14ac:dyDescent="0.2">
      <c r="F63" s="128"/>
      <c r="G63" s="127"/>
      <c r="H63" s="128"/>
      <c r="I63" s="127"/>
      <c r="J63" s="129"/>
    </row>
    <row r="64" spans="1:10" x14ac:dyDescent="0.2">
      <c r="F64" s="128"/>
      <c r="G64" s="127"/>
      <c r="H64" s="128"/>
      <c r="I64" s="127"/>
      <c r="J64" s="129"/>
    </row>
  </sheetData>
  <sheetProtection password="C6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C6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74</v>
      </c>
      <c r="B1" s="193"/>
      <c r="C1" s="193"/>
      <c r="D1" s="193"/>
      <c r="E1" s="193"/>
      <c r="F1" s="193"/>
      <c r="G1" s="193"/>
      <c r="AG1" t="s">
        <v>75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76</v>
      </c>
    </row>
    <row r="3" spans="1:60" ht="24.95" customHeight="1" x14ac:dyDescent="0.2">
      <c r="A3" s="194" t="s">
        <v>8</v>
      </c>
      <c r="B3" s="75" t="s">
        <v>47</v>
      </c>
      <c r="C3" s="197" t="s">
        <v>48</v>
      </c>
      <c r="D3" s="195"/>
      <c r="E3" s="195"/>
      <c r="F3" s="195"/>
      <c r="G3" s="196"/>
      <c r="AC3" s="126" t="s">
        <v>77</v>
      </c>
      <c r="AG3" t="s">
        <v>78</v>
      </c>
    </row>
    <row r="4" spans="1:60" ht="24.95" customHeight="1" x14ac:dyDescent="0.2">
      <c r="A4" s="198" t="s">
        <v>9</v>
      </c>
      <c r="B4" s="199" t="s">
        <v>49</v>
      </c>
      <c r="C4" s="200" t="s">
        <v>48</v>
      </c>
      <c r="D4" s="201"/>
      <c r="E4" s="201"/>
      <c r="F4" s="201"/>
      <c r="G4" s="202"/>
      <c r="AG4" t="s">
        <v>79</v>
      </c>
    </row>
    <row r="5" spans="1:60" x14ac:dyDescent="0.2">
      <c r="D5" s="192"/>
    </row>
    <row r="6" spans="1:60" ht="38.25" x14ac:dyDescent="0.2">
      <c r="A6" s="204" t="s">
        <v>80</v>
      </c>
      <c r="B6" s="206" t="s">
        <v>81</v>
      </c>
      <c r="C6" s="206" t="s">
        <v>82</v>
      </c>
      <c r="D6" s="205" t="s">
        <v>83</v>
      </c>
      <c r="E6" s="204" t="s">
        <v>84</v>
      </c>
      <c r="F6" s="203" t="s">
        <v>85</v>
      </c>
      <c r="G6" s="204" t="s">
        <v>29</v>
      </c>
      <c r="H6" s="207" t="s">
        <v>30</v>
      </c>
      <c r="I6" s="207" t="s">
        <v>86</v>
      </c>
      <c r="J6" s="207" t="s">
        <v>31</v>
      </c>
      <c r="K6" s="207" t="s">
        <v>87</v>
      </c>
      <c r="L6" s="207" t="s">
        <v>88</v>
      </c>
      <c r="M6" s="207" t="s">
        <v>89</v>
      </c>
      <c r="N6" s="207" t="s">
        <v>90</v>
      </c>
      <c r="O6" s="207" t="s">
        <v>91</v>
      </c>
      <c r="P6" s="207" t="s">
        <v>92</v>
      </c>
      <c r="Q6" s="207" t="s">
        <v>93</v>
      </c>
      <c r="R6" s="207" t="s">
        <v>94</v>
      </c>
      <c r="S6" s="207" t="s">
        <v>95</v>
      </c>
      <c r="T6" s="207" t="s">
        <v>96</v>
      </c>
      <c r="U6" s="207" t="s">
        <v>97</v>
      </c>
      <c r="V6" s="207" t="s">
        <v>98</v>
      </c>
      <c r="W6" s="207" t="s">
        <v>99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100</v>
      </c>
      <c r="B8" s="222" t="s">
        <v>72</v>
      </c>
      <c r="C8" s="239" t="s">
        <v>27</v>
      </c>
      <c r="D8" s="223"/>
      <c r="E8" s="224"/>
      <c r="F8" s="225"/>
      <c r="G8" s="225">
        <f>SUMIF(AG9:AG39,"&lt;&gt;NOR",G9:G39)</f>
        <v>0</v>
      </c>
      <c r="H8" s="225"/>
      <c r="I8" s="225">
        <f>SUM(I9:I39)</f>
        <v>0</v>
      </c>
      <c r="J8" s="225"/>
      <c r="K8" s="225">
        <f>SUM(K9:K39)</f>
        <v>0</v>
      </c>
      <c r="L8" s="225"/>
      <c r="M8" s="225">
        <f>SUM(M9:M39)</f>
        <v>0</v>
      </c>
      <c r="N8" s="225"/>
      <c r="O8" s="225">
        <f>SUM(O9:O39)</f>
        <v>0</v>
      </c>
      <c r="P8" s="225"/>
      <c r="Q8" s="225">
        <f>SUM(Q9:Q39)</f>
        <v>0</v>
      </c>
      <c r="R8" s="225"/>
      <c r="S8" s="225"/>
      <c r="T8" s="226"/>
      <c r="U8" s="220"/>
      <c r="V8" s="220">
        <f>SUM(V9:V39)</f>
        <v>0</v>
      </c>
      <c r="W8" s="220"/>
      <c r="AG8" t="s">
        <v>101</v>
      </c>
    </row>
    <row r="9" spans="1:60" outlineLevel="1" x14ac:dyDescent="0.2">
      <c r="A9" s="227">
        <v>1</v>
      </c>
      <c r="B9" s="228" t="s">
        <v>102</v>
      </c>
      <c r="C9" s="240" t="s">
        <v>103</v>
      </c>
      <c r="D9" s="229" t="s">
        <v>104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105</v>
      </c>
      <c r="T9" s="233" t="s">
        <v>106</v>
      </c>
      <c r="U9" s="217">
        <v>0</v>
      </c>
      <c r="V9" s="217">
        <f>ROUND(E9*U9,2)</f>
        <v>0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107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1" t="s">
        <v>108</v>
      </c>
      <c r="D10" s="234"/>
      <c r="E10" s="234"/>
      <c r="F10" s="234"/>
      <c r="G10" s="234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109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2" t="s">
        <v>110</v>
      </c>
      <c r="D11" s="235"/>
      <c r="E11" s="235"/>
      <c r="F11" s="235"/>
      <c r="G11" s="235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109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2" t="s">
        <v>111</v>
      </c>
      <c r="D12" s="235"/>
      <c r="E12" s="235"/>
      <c r="F12" s="235"/>
      <c r="G12" s="235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109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42" t="s">
        <v>112</v>
      </c>
      <c r="D13" s="235"/>
      <c r="E13" s="235"/>
      <c r="F13" s="235"/>
      <c r="G13" s="235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109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2" t="s">
        <v>113</v>
      </c>
      <c r="D14" s="235"/>
      <c r="E14" s="235"/>
      <c r="F14" s="235"/>
      <c r="G14" s="235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109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2" t="s">
        <v>114</v>
      </c>
      <c r="D15" s="235"/>
      <c r="E15" s="235"/>
      <c r="F15" s="235"/>
      <c r="G15" s="235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109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3"/>
      <c r="D16" s="236"/>
      <c r="E16" s="236"/>
      <c r="F16" s="236"/>
      <c r="G16" s="236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115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27">
        <v>2</v>
      </c>
      <c r="B17" s="228" t="s">
        <v>116</v>
      </c>
      <c r="C17" s="240" t="s">
        <v>117</v>
      </c>
      <c r="D17" s="229" t="s">
        <v>104</v>
      </c>
      <c r="E17" s="230">
        <v>1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2"/>
      <c r="S17" s="232" t="s">
        <v>105</v>
      </c>
      <c r="T17" s="233" t="s">
        <v>106</v>
      </c>
      <c r="U17" s="217">
        <v>0</v>
      </c>
      <c r="V17" s="217">
        <f>ROUND(E17*U17,2)</f>
        <v>0</v>
      </c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107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1" t="s">
        <v>118</v>
      </c>
      <c r="D18" s="234"/>
      <c r="E18" s="234"/>
      <c r="F18" s="234"/>
      <c r="G18" s="234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109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3"/>
      <c r="D19" s="236"/>
      <c r="E19" s="236"/>
      <c r="F19" s="236"/>
      <c r="G19" s="236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115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27">
        <v>3</v>
      </c>
      <c r="B20" s="228" t="s">
        <v>119</v>
      </c>
      <c r="C20" s="240" t="s">
        <v>120</v>
      </c>
      <c r="D20" s="229" t="s">
        <v>121</v>
      </c>
      <c r="E20" s="230">
        <v>1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2"/>
      <c r="S20" s="232" t="s">
        <v>122</v>
      </c>
      <c r="T20" s="233" t="s">
        <v>106</v>
      </c>
      <c r="U20" s="217">
        <v>0</v>
      </c>
      <c r="V20" s="217">
        <f>ROUND(E20*U20,2)</f>
        <v>0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123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41" t="s">
        <v>108</v>
      </c>
      <c r="D21" s="234"/>
      <c r="E21" s="234"/>
      <c r="F21" s="234"/>
      <c r="G21" s="234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109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2" t="s">
        <v>124</v>
      </c>
      <c r="D22" s="235"/>
      <c r="E22" s="235"/>
      <c r="F22" s="235"/>
      <c r="G22" s="235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109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2" t="s">
        <v>125</v>
      </c>
      <c r="D23" s="235"/>
      <c r="E23" s="235"/>
      <c r="F23" s="235"/>
      <c r="G23" s="235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109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42" t="s">
        <v>126</v>
      </c>
      <c r="D24" s="235"/>
      <c r="E24" s="235"/>
      <c r="F24" s="235"/>
      <c r="G24" s="235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109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3"/>
      <c r="D25" s="236"/>
      <c r="E25" s="236"/>
      <c r="F25" s="236"/>
      <c r="G25" s="236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115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27">
        <v>4</v>
      </c>
      <c r="B26" s="228" t="s">
        <v>127</v>
      </c>
      <c r="C26" s="240" t="s">
        <v>128</v>
      </c>
      <c r="D26" s="229" t="s">
        <v>129</v>
      </c>
      <c r="E26" s="230">
        <v>5850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2"/>
      <c r="S26" s="232" t="s">
        <v>122</v>
      </c>
      <c r="T26" s="233" t="s">
        <v>106</v>
      </c>
      <c r="U26" s="217">
        <v>0</v>
      </c>
      <c r="V26" s="217">
        <f>ROUND(E26*U26,2)</f>
        <v>0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123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44" t="s">
        <v>130</v>
      </c>
      <c r="D27" s="218"/>
      <c r="E27" s="219">
        <v>5850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131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3"/>
      <c r="D28" s="236"/>
      <c r="E28" s="236"/>
      <c r="F28" s="236"/>
      <c r="G28" s="236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115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27">
        <v>5</v>
      </c>
      <c r="B29" s="228" t="s">
        <v>132</v>
      </c>
      <c r="C29" s="240" t="s">
        <v>133</v>
      </c>
      <c r="D29" s="229" t="s">
        <v>121</v>
      </c>
      <c r="E29" s="230">
        <v>1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2"/>
      <c r="S29" s="232" t="s">
        <v>122</v>
      </c>
      <c r="T29" s="233" t="s">
        <v>106</v>
      </c>
      <c r="U29" s="217">
        <v>0</v>
      </c>
      <c r="V29" s="217">
        <f>ROUND(E29*U29,2)</f>
        <v>0</v>
      </c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123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45"/>
      <c r="D30" s="237"/>
      <c r="E30" s="237"/>
      <c r="F30" s="237"/>
      <c r="G30" s="23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115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27">
        <v>6</v>
      </c>
      <c r="B31" s="228" t="s">
        <v>134</v>
      </c>
      <c r="C31" s="240" t="s">
        <v>135</v>
      </c>
      <c r="D31" s="229" t="s">
        <v>121</v>
      </c>
      <c r="E31" s="230">
        <v>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2"/>
      <c r="S31" s="232" t="s">
        <v>122</v>
      </c>
      <c r="T31" s="233" t="s">
        <v>106</v>
      </c>
      <c r="U31" s="217">
        <v>0</v>
      </c>
      <c r="V31" s="217">
        <f>ROUND(E31*U31,2)</f>
        <v>0</v>
      </c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123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45"/>
      <c r="D32" s="237"/>
      <c r="E32" s="237"/>
      <c r="F32" s="237"/>
      <c r="G32" s="23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115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27">
        <v>7</v>
      </c>
      <c r="B33" s="228" t="s">
        <v>136</v>
      </c>
      <c r="C33" s="240" t="s">
        <v>137</v>
      </c>
      <c r="D33" s="229" t="s">
        <v>121</v>
      </c>
      <c r="E33" s="230">
        <v>1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/>
      <c r="S33" s="232" t="s">
        <v>122</v>
      </c>
      <c r="T33" s="233" t="s">
        <v>106</v>
      </c>
      <c r="U33" s="217">
        <v>0</v>
      </c>
      <c r="V33" s="217">
        <f>ROUND(E33*U33,2)</f>
        <v>0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123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41" t="s">
        <v>138</v>
      </c>
      <c r="D34" s="234"/>
      <c r="E34" s="234"/>
      <c r="F34" s="234"/>
      <c r="G34" s="234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109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3"/>
      <c r="D35" s="236"/>
      <c r="E35" s="236"/>
      <c r="F35" s="236"/>
      <c r="G35" s="236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115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7">
        <v>8</v>
      </c>
      <c r="B36" s="228" t="s">
        <v>139</v>
      </c>
      <c r="C36" s="240" t="s">
        <v>140</v>
      </c>
      <c r="D36" s="229" t="s">
        <v>121</v>
      </c>
      <c r="E36" s="230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2"/>
      <c r="S36" s="232" t="s">
        <v>122</v>
      </c>
      <c r="T36" s="233" t="s">
        <v>106</v>
      </c>
      <c r="U36" s="217">
        <v>0</v>
      </c>
      <c r="V36" s="217">
        <f>ROUND(E36*U36,2)</f>
        <v>0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123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5"/>
      <c r="D37" s="237"/>
      <c r="E37" s="237"/>
      <c r="F37" s="237"/>
      <c r="G37" s="23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115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27">
        <v>9</v>
      </c>
      <c r="B38" s="228" t="s">
        <v>141</v>
      </c>
      <c r="C38" s="240" t="s">
        <v>142</v>
      </c>
      <c r="D38" s="229" t="s">
        <v>121</v>
      </c>
      <c r="E38" s="230">
        <v>1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2"/>
      <c r="S38" s="232" t="s">
        <v>122</v>
      </c>
      <c r="T38" s="233" t="s">
        <v>106</v>
      </c>
      <c r="U38" s="217">
        <v>0</v>
      </c>
      <c r="V38" s="217">
        <f>ROUND(E38*U38,2)</f>
        <v>0</v>
      </c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123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45"/>
      <c r="D39" s="237"/>
      <c r="E39" s="237"/>
      <c r="F39" s="237"/>
      <c r="G39" s="23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115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x14ac:dyDescent="0.2">
      <c r="A40" s="5"/>
      <c r="B40" s="6"/>
      <c r="C40" s="246"/>
      <c r="D40" s="8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AE40">
        <v>15</v>
      </c>
      <c r="AF40">
        <v>21</v>
      </c>
    </row>
    <row r="41" spans="1:60" x14ac:dyDescent="0.2">
      <c r="A41" s="211"/>
      <c r="B41" s="212" t="s">
        <v>29</v>
      </c>
      <c r="C41" s="247"/>
      <c r="D41" s="213"/>
      <c r="E41" s="214"/>
      <c r="F41" s="214"/>
      <c r="G41" s="238">
        <f>G8</f>
        <v>0</v>
      </c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AE41">
        <f>SUMIF(L7:L39,AE40,G7:G39)</f>
        <v>0</v>
      </c>
      <c r="AF41">
        <f>SUMIF(L7:L39,AF40,G7:G39)</f>
        <v>0</v>
      </c>
      <c r="AG41" t="s">
        <v>143</v>
      </c>
    </row>
    <row r="42" spans="1:60" x14ac:dyDescent="0.2">
      <c r="C42" s="248"/>
      <c r="D42" s="192"/>
      <c r="AG42" t="s">
        <v>144</v>
      </c>
    </row>
    <row r="43" spans="1:60" x14ac:dyDescent="0.2">
      <c r="D43" s="192"/>
    </row>
    <row r="44" spans="1:60" x14ac:dyDescent="0.2">
      <c r="D44" s="192"/>
    </row>
    <row r="45" spans="1:60" x14ac:dyDescent="0.2">
      <c r="D45" s="192"/>
    </row>
    <row r="46" spans="1:60" x14ac:dyDescent="0.2">
      <c r="D46" s="192"/>
    </row>
    <row r="47" spans="1:60" x14ac:dyDescent="0.2">
      <c r="D47" s="192"/>
    </row>
    <row r="48" spans="1:60" x14ac:dyDescent="0.2">
      <c r="D48" s="192"/>
    </row>
    <row r="49" spans="4:4" x14ac:dyDescent="0.2">
      <c r="D49" s="192"/>
    </row>
    <row r="50" spans="4:4" x14ac:dyDescent="0.2">
      <c r="D50" s="192"/>
    </row>
    <row r="51" spans="4:4" x14ac:dyDescent="0.2">
      <c r="D51" s="192"/>
    </row>
    <row r="52" spans="4:4" x14ac:dyDescent="0.2">
      <c r="D52" s="192"/>
    </row>
    <row r="53" spans="4:4" x14ac:dyDescent="0.2">
      <c r="D53" s="192"/>
    </row>
    <row r="54" spans="4:4" x14ac:dyDescent="0.2">
      <c r="D54" s="192"/>
    </row>
    <row r="55" spans="4:4" x14ac:dyDescent="0.2">
      <c r="D55" s="192"/>
    </row>
    <row r="56" spans="4:4" x14ac:dyDescent="0.2">
      <c r="D56" s="192"/>
    </row>
    <row r="57" spans="4:4" x14ac:dyDescent="0.2">
      <c r="D57" s="192"/>
    </row>
    <row r="58" spans="4:4" x14ac:dyDescent="0.2">
      <c r="D58" s="192"/>
    </row>
    <row r="59" spans="4:4" x14ac:dyDescent="0.2">
      <c r="D59" s="192"/>
    </row>
    <row r="60" spans="4:4" x14ac:dyDescent="0.2">
      <c r="D60" s="192"/>
    </row>
    <row r="61" spans="4:4" x14ac:dyDescent="0.2">
      <c r="D61" s="192"/>
    </row>
    <row r="62" spans="4:4" x14ac:dyDescent="0.2">
      <c r="D62" s="192"/>
    </row>
    <row r="63" spans="4:4" x14ac:dyDescent="0.2">
      <c r="D63" s="192"/>
    </row>
    <row r="64" spans="4:4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25">
    <mergeCell ref="C39:G39"/>
    <mergeCell ref="C28:G28"/>
    <mergeCell ref="C30:G30"/>
    <mergeCell ref="C32:G32"/>
    <mergeCell ref="C34:G34"/>
    <mergeCell ref="C35:G35"/>
    <mergeCell ref="C37:G37"/>
    <mergeCell ref="C19:G19"/>
    <mergeCell ref="C21:G21"/>
    <mergeCell ref="C22:G22"/>
    <mergeCell ref="C23:G23"/>
    <mergeCell ref="C24:G24"/>
    <mergeCell ref="C25:G25"/>
    <mergeCell ref="C12:G12"/>
    <mergeCell ref="C13:G13"/>
    <mergeCell ref="C14:G14"/>
    <mergeCell ref="C15:G15"/>
    <mergeCell ref="C16:G16"/>
    <mergeCell ref="C18:G18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145</v>
      </c>
      <c r="B1" s="193"/>
      <c r="C1" s="193"/>
      <c r="D1" s="193"/>
      <c r="E1" s="193"/>
      <c r="F1" s="193"/>
      <c r="G1" s="193"/>
      <c r="AG1" t="s">
        <v>75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76</v>
      </c>
    </row>
    <row r="3" spans="1:60" ht="24.95" customHeight="1" x14ac:dyDescent="0.2">
      <c r="A3" s="194" t="s">
        <v>8</v>
      </c>
      <c r="B3" s="75" t="s">
        <v>50</v>
      </c>
      <c r="C3" s="197" t="s">
        <v>51</v>
      </c>
      <c r="D3" s="195"/>
      <c r="E3" s="195"/>
      <c r="F3" s="195"/>
      <c r="G3" s="196"/>
      <c r="AC3" s="126" t="s">
        <v>76</v>
      </c>
      <c r="AG3" t="s">
        <v>78</v>
      </c>
    </row>
    <row r="4" spans="1:60" ht="24.95" customHeight="1" x14ac:dyDescent="0.2">
      <c r="A4" s="198" t="s">
        <v>9</v>
      </c>
      <c r="B4" s="199" t="s">
        <v>49</v>
      </c>
      <c r="C4" s="200" t="s">
        <v>51</v>
      </c>
      <c r="D4" s="201"/>
      <c r="E4" s="201"/>
      <c r="F4" s="201"/>
      <c r="G4" s="202"/>
      <c r="AG4" t="s">
        <v>79</v>
      </c>
    </row>
    <row r="5" spans="1:60" x14ac:dyDescent="0.2">
      <c r="D5" s="192"/>
    </row>
    <row r="6" spans="1:60" ht="38.25" x14ac:dyDescent="0.2">
      <c r="A6" s="204" t="s">
        <v>80</v>
      </c>
      <c r="B6" s="206" t="s">
        <v>81</v>
      </c>
      <c r="C6" s="206" t="s">
        <v>82</v>
      </c>
      <c r="D6" s="205" t="s">
        <v>83</v>
      </c>
      <c r="E6" s="204" t="s">
        <v>84</v>
      </c>
      <c r="F6" s="203" t="s">
        <v>85</v>
      </c>
      <c r="G6" s="204" t="s">
        <v>29</v>
      </c>
      <c r="H6" s="207" t="s">
        <v>30</v>
      </c>
      <c r="I6" s="207" t="s">
        <v>86</v>
      </c>
      <c r="J6" s="207" t="s">
        <v>31</v>
      </c>
      <c r="K6" s="207" t="s">
        <v>87</v>
      </c>
      <c r="L6" s="207" t="s">
        <v>88</v>
      </c>
      <c r="M6" s="207" t="s">
        <v>89</v>
      </c>
      <c r="N6" s="207" t="s">
        <v>90</v>
      </c>
      <c r="O6" s="207" t="s">
        <v>91</v>
      </c>
      <c r="P6" s="207" t="s">
        <v>92</v>
      </c>
      <c r="Q6" s="207" t="s">
        <v>93</v>
      </c>
      <c r="R6" s="207" t="s">
        <v>94</v>
      </c>
      <c r="S6" s="207" t="s">
        <v>95</v>
      </c>
      <c r="T6" s="207" t="s">
        <v>96</v>
      </c>
      <c r="U6" s="207" t="s">
        <v>97</v>
      </c>
      <c r="V6" s="207" t="s">
        <v>98</v>
      </c>
      <c r="W6" s="207" t="s">
        <v>99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100</v>
      </c>
      <c r="B8" s="222" t="s">
        <v>58</v>
      </c>
      <c r="C8" s="239" t="s">
        <v>59</v>
      </c>
      <c r="D8" s="223"/>
      <c r="E8" s="224"/>
      <c r="F8" s="225"/>
      <c r="G8" s="225">
        <f>SUMIF(AG9:AG59,"&lt;&gt;NOR",G9:G59)</f>
        <v>0</v>
      </c>
      <c r="H8" s="225"/>
      <c r="I8" s="225">
        <f>SUM(I9:I59)</f>
        <v>0</v>
      </c>
      <c r="J8" s="225"/>
      <c r="K8" s="225">
        <f>SUM(K9:K59)</f>
        <v>0</v>
      </c>
      <c r="L8" s="225"/>
      <c r="M8" s="225">
        <f>SUM(M9:M59)</f>
        <v>0</v>
      </c>
      <c r="N8" s="225"/>
      <c r="O8" s="225">
        <f>SUM(O9:O59)</f>
        <v>0.83</v>
      </c>
      <c r="P8" s="225"/>
      <c r="Q8" s="225">
        <f>SUM(Q9:Q59)</f>
        <v>3291.29</v>
      </c>
      <c r="R8" s="225"/>
      <c r="S8" s="225"/>
      <c r="T8" s="226"/>
      <c r="U8" s="220"/>
      <c r="V8" s="220">
        <f>SUM(V9:V59)</f>
        <v>10873.330000000002</v>
      </c>
      <c r="W8" s="220"/>
      <c r="AG8" t="s">
        <v>101</v>
      </c>
    </row>
    <row r="9" spans="1:60" outlineLevel="1" x14ac:dyDescent="0.2">
      <c r="A9" s="227">
        <v>1</v>
      </c>
      <c r="B9" s="228" t="s">
        <v>146</v>
      </c>
      <c r="C9" s="240" t="s">
        <v>147</v>
      </c>
      <c r="D9" s="229" t="s">
        <v>129</v>
      </c>
      <c r="E9" s="230">
        <v>26338.550000000003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105</v>
      </c>
      <c r="T9" s="233" t="s">
        <v>105</v>
      </c>
      <c r="U9" s="217">
        <v>0.20900000000000002</v>
      </c>
      <c r="V9" s="217">
        <f>ROUND(E9*U9,2)</f>
        <v>5504.76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148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4" t="s">
        <v>149</v>
      </c>
      <c r="D10" s="218"/>
      <c r="E10" s="219">
        <v>26338.550000000003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131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3"/>
      <c r="D11" s="236"/>
      <c r="E11" s="236"/>
      <c r="F11" s="236"/>
      <c r="G11" s="236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115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 x14ac:dyDescent="0.2">
      <c r="A12" s="227">
        <v>2</v>
      </c>
      <c r="B12" s="228" t="s">
        <v>150</v>
      </c>
      <c r="C12" s="240" t="s">
        <v>151</v>
      </c>
      <c r="D12" s="229" t="s">
        <v>129</v>
      </c>
      <c r="E12" s="230">
        <v>11508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0.28600000000000003</v>
      </c>
      <c r="Q12" s="232">
        <f>ROUND(E12*P12,2)</f>
        <v>3291.29</v>
      </c>
      <c r="R12" s="232" t="s">
        <v>152</v>
      </c>
      <c r="S12" s="232" t="s">
        <v>105</v>
      </c>
      <c r="T12" s="233" t="s">
        <v>105</v>
      </c>
      <c r="U12" s="217">
        <v>5.4800000000000001E-2</v>
      </c>
      <c r="V12" s="217">
        <f>ROUND(E12*U12,2)</f>
        <v>630.64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153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41" t="s">
        <v>154</v>
      </c>
      <c r="D13" s="234"/>
      <c r="E13" s="234"/>
      <c r="F13" s="234"/>
      <c r="G13" s="234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109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4" t="s">
        <v>155</v>
      </c>
      <c r="D14" s="218"/>
      <c r="E14" s="219">
        <v>11508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131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3"/>
      <c r="D15" s="236"/>
      <c r="E15" s="236"/>
      <c r="F15" s="236"/>
      <c r="G15" s="236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115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22.5" outlineLevel="1" x14ac:dyDescent="0.2">
      <c r="A16" s="227">
        <v>3</v>
      </c>
      <c r="B16" s="228" t="s">
        <v>156</v>
      </c>
      <c r="C16" s="240" t="s">
        <v>157</v>
      </c>
      <c r="D16" s="229" t="s">
        <v>158</v>
      </c>
      <c r="E16" s="230">
        <v>5830.35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2" t="s">
        <v>159</v>
      </c>
      <c r="S16" s="232" t="s">
        <v>105</v>
      </c>
      <c r="T16" s="233" t="s">
        <v>105</v>
      </c>
      <c r="U16" s="217">
        <v>7.8000000000000014E-2</v>
      </c>
      <c r="V16" s="217">
        <f>ROUND(E16*U16,2)</f>
        <v>454.77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153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51" t="s">
        <v>160</v>
      </c>
      <c r="D17" s="249"/>
      <c r="E17" s="249"/>
      <c r="F17" s="249"/>
      <c r="G17" s="249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161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2" t="s">
        <v>162</v>
      </c>
      <c r="D18" s="235"/>
      <c r="E18" s="235"/>
      <c r="F18" s="235"/>
      <c r="G18" s="235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109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4" t="s">
        <v>163</v>
      </c>
      <c r="D19" s="218"/>
      <c r="E19" s="219">
        <v>5830.35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131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3"/>
      <c r="D20" s="236"/>
      <c r="E20" s="236"/>
      <c r="F20" s="236"/>
      <c r="G20" s="236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115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ht="22.5" outlineLevel="1" x14ac:dyDescent="0.2">
      <c r="A21" s="227">
        <v>4</v>
      </c>
      <c r="B21" s="228" t="s">
        <v>164</v>
      </c>
      <c r="C21" s="240" t="s">
        <v>165</v>
      </c>
      <c r="D21" s="229" t="s">
        <v>158</v>
      </c>
      <c r="E21" s="230">
        <v>287.75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 t="s">
        <v>159</v>
      </c>
      <c r="S21" s="232" t="s">
        <v>105</v>
      </c>
      <c r="T21" s="233" t="s">
        <v>105</v>
      </c>
      <c r="U21" s="217">
        <v>0.11700000000000001</v>
      </c>
      <c r="V21" s="217">
        <f>ROUND(E21*U21,2)</f>
        <v>33.67</v>
      </c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148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51" t="s">
        <v>160</v>
      </c>
      <c r="D22" s="249"/>
      <c r="E22" s="249"/>
      <c r="F22" s="249"/>
      <c r="G22" s="249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161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4" t="s">
        <v>166</v>
      </c>
      <c r="D23" s="218"/>
      <c r="E23" s="219">
        <v>287.75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131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43"/>
      <c r="D24" s="236"/>
      <c r="E24" s="236"/>
      <c r="F24" s="236"/>
      <c r="G24" s="236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115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 x14ac:dyDescent="0.2">
      <c r="A25" s="227">
        <v>5</v>
      </c>
      <c r="B25" s="228" t="s">
        <v>167</v>
      </c>
      <c r="C25" s="240" t="s">
        <v>168</v>
      </c>
      <c r="D25" s="229" t="s">
        <v>158</v>
      </c>
      <c r="E25" s="230">
        <v>28.775000000000002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32">
        <v>0</v>
      </c>
      <c r="O25" s="232">
        <f>ROUND(E25*N25,2)</f>
        <v>0</v>
      </c>
      <c r="P25" s="232">
        <v>0</v>
      </c>
      <c r="Q25" s="232">
        <f>ROUND(E25*P25,2)</f>
        <v>0</v>
      </c>
      <c r="R25" s="232" t="s">
        <v>159</v>
      </c>
      <c r="S25" s="232" t="s">
        <v>105</v>
      </c>
      <c r="T25" s="233" t="s">
        <v>105</v>
      </c>
      <c r="U25" s="217">
        <v>5.8000000000000003E-2</v>
      </c>
      <c r="V25" s="217">
        <f>ROUND(E25*U25,2)</f>
        <v>1.67</v>
      </c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148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51" t="s">
        <v>160</v>
      </c>
      <c r="D26" s="249"/>
      <c r="E26" s="249"/>
      <c r="F26" s="249"/>
      <c r="G26" s="249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161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44" t="s">
        <v>169</v>
      </c>
      <c r="D27" s="218"/>
      <c r="E27" s="219">
        <v>28.775000000000002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131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3"/>
      <c r="D28" s="236"/>
      <c r="E28" s="236"/>
      <c r="F28" s="236"/>
      <c r="G28" s="236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115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27">
        <v>6</v>
      </c>
      <c r="B29" s="228" t="s">
        <v>170</v>
      </c>
      <c r="C29" s="240" t="s">
        <v>171</v>
      </c>
      <c r="D29" s="229" t="s">
        <v>158</v>
      </c>
      <c r="E29" s="230">
        <v>5830.35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2" t="s">
        <v>159</v>
      </c>
      <c r="S29" s="232" t="s">
        <v>105</v>
      </c>
      <c r="T29" s="233" t="s">
        <v>105</v>
      </c>
      <c r="U29" s="217">
        <v>1.1000000000000001E-2</v>
      </c>
      <c r="V29" s="217">
        <f>ROUND(E29*U29,2)</f>
        <v>64.13</v>
      </c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153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51" t="s">
        <v>172</v>
      </c>
      <c r="D30" s="249"/>
      <c r="E30" s="249"/>
      <c r="F30" s="249"/>
      <c r="G30" s="249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161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50" t="str">
        <f>C30</f>
        <v>po suchu, bez ohledu na druh dopravního prostředku, bez naložení výkopku, avšak se složením bez rozhrnutí,</v>
      </c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43"/>
      <c r="D31" s="236"/>
      <c r="E31" s="236"/>
      <c r="F31" s="236"/>
      <c r="G31" s="236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115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56.25" outlineLevel="1" x14ac:dyDescent="0.2">
      <c r="A32" s="227">
        <v>7</v>
      </c>
      <c r="B32" s="228" t="s">
        <v>173</v>
      </c>
      <c r="C32" s="240" t="s">
        <v>174</v>
      </c>
      <c r="D32" s="229" t="s">
        <v>158</v>
      </c>
      <c r="E32" s="230">
        <v>3517.96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 t="s">
        <v>159</v>
      </c>
      <c r="S32" s="232" t="s">
        <v>105</v>
      </c>
      <c r="T32" s="233" t="s">
        <v>105</v>
      </c>
      <c r="U32" s="217">
        <v>4.3000000000000003E-2</v>
      </c>
      <c r="V32" s="217">
        <f>ROUND(E32*U32,2)</f>
        <v>151.27000000000001</v>
      </c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148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51" t="s">
        <v>175</v>
      </c>
      <c r="D33" s="249"/>
      <c r="E33" s="249"/>
      <c r="F33" s="249"/>
      <c r="G33" s="249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161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42" t="s">
        <v>176</v>
      </c>
      <c r="D34" s="235"/>
      <c r="E34" s="235"/>
      <c r="F34" s="235"/>
      <c r="G34" s="235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109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4" t="s">
        <v>177</v>
      </c>
      <c r="D35" s="218"/>
      <c r="E35" s="219">
        <v>3517.96</v>
      </c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131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43"/>
      <c r="D36" s="236"/>
      <c r="E36" s="236"/>
      <c r="F36" s="236"/>
      <c r="G36" s="236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115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27">
        <v>8</v>
      </c>
      <c r="B37" s="228" t="s">
        <v>178</v>
      </c>
      <c r="C37" s="240" t="s">
        <v>179</v>
      </c>
      <c r="D37" s="229" t="s">
        <v>129</v>
      </c>
      <c r="E37" s="230">
        <v>3836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/>
      <c r="S37" s="232" t="s">
        <v>105</v>
      </c>
      <c r="T37" s="233" t="s">
        <v>105</v>
      </c>
      <c r="U37" s="217">
        <v>2.1000000000000001E-2</v>
      </c>
      <c r="V37" s="217">
        <f>ROUND(E37*U37,2)</f>
        <v>80.56</v>
      </c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148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44" t="s">
        <v>180</v>
      </c>
      <c r="D38" s="218"/>
      <c r="E38" s="219">
        <v>3836</v>
      </c>
      <c r="F38" s="217"/>
      <c r="G38" s="217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131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43"/>
      <c r="D39" s="236"/>
      <c r="E39" s="236"/>
      <c r="F39" s="236"/>
      <c r="G39" s="236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115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27">
        <v>9</v>
      </c>
      <c r="B40" s="228" t="s">
        <v>181</v>
      </c>
      <c r="C40" s="240" t="s">
        <v>182</v>
      </c>
      <c r="D40" s="229" t="s">
        <v>129</v>
      </c>
      <c r="E40" s="230">
        <v>22971.550000000003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/>
      <c r="S40" s="232" t="s">
        <v>105</v>
      </c>
      <c r="T40" s="233" t="s">
        <v>105</v>
      </c>
      <c r="U40" s="217">
        <v>4.7E-2</v>
      </c>
      <c r="V40" s="217">
        <f>ROUND(E40*U40,2)</f>
        <v>1079.6600000000001</v>
      </c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148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45"/>
      <c r="D41" s="237"/>
      <c r="E41" s="237"/>
      <c r="F41" s="237"/>
      <c r="G41" s="23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115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27">
        <v>10</v>
      </c>
      <c r="B42" s="228" t="s">
        <v>183</v>
      </c>
      <c r="C42" s="240" t="s">
        <v>184</v>
      </c>
      <c r="D42" s="229" t="s">
        <v>129</v>
      </c>
      <c r="E42" s="230">
        <v>14684.95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2" t="s">
        <v>159</v>
      </c>
      <c r="S42" s="232" t="s">
        <v>105</v>
      </c>
      <c r="T42" s="233" t="s">
        <v>105</v>
      </c>
      <c r="U42" s="217">
        <v>1.8000000000000002E-2</v>
      </c>
      <c r="V42" s="217">
        <f>ROUND(E42*U42,2)</f>
        <v>264.33</v>
      </c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148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51" t="s">
        <v>185</v>
      </c>
      <c r="D43" s="249"/>
      <c r="E43" s="249"/>
      <c r="F43" s="249"/>
      <c r="G43" s="249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161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42" t="s">
        <v>176</v>
      </c>
      <c r="D44" s="235"/>
      <c r="E44" s="235"/>
      <c r="F44" s="235"/>
      <c r="G44" s="235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109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44" t="s">
        <v>186</v>
      </c>
      <c r="D45" s="218"/>
      <c r="E45" s="219">
        <v>14684.95</v>
      </c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131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43"/>
      <c r="D46" s="236"/>
      <c r="E46" s="236"/>
      <c r="F46" s="236"/>
      <c r="G46" s="236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115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27">
        <v>11</v>
      </c>
      <c r="B47" s="228" t="s">
        <v>187</v>
      </c>
      <c r="C47" s="240" t="s">
        <v>188</v>
      </c>
      <c r="D47" s="229" t="s">
        <v>129</v>
      </c>
      <c r="E47" s="230">
        <v>8328.1600000000017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2">
        <v>0</v>
      </c>
      <c r="O47" s="232">
        <f>ROUND(E47*N47,2)</f>
        <v>0</v>
      </c>
      <c r="P47" s="232">
        <v>0</v>
      </c>
      <c r="Q47" s="232">
        <f>ROUND(E47*P47,2)</f>
        <v>0</v>
      </c>
      <c r="R47" s="232" t="s">
        <v>159</v>
      </c>
      <c r="S47" s="232" t="s">
        <v>105</v>
      </c>
      <c r="T47" s="233" t="s">
        <v>105</v>
      </c>
      <c r="U47" s="217">
        <v>1.8000000000000002E-2</v>
      </c>
      <c r="V47" s="217">
        <f>ROUND(E47*U47,2)</f>
        <v>149.91</v>
      </c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148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51" t="s">
        <v>189</v>
      </c>
      <c r="D48" s="249"/>
      <c r="E48" s="249"/>
      <c r="F48" s="249"/>
      <c r="G48" s="249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161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42" t="s">
        <v>176</v>
      </c>
      <c r="D49" s="235"/>
      <c r="E49" s="235"/>
      <c r="F49" s="235"/>
      <c r="G49" s="235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109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44" t="s">
        <v>190</v>
      </c>
      <c r="D50" s="218"/>
      <c r="E50" s="219">
        <v>8328.1600000000017</v>
      </c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131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43"/>
      <c r="D51" s="236"/>
      <c r="E51" s="236"/>
      <c r="F51" s="236"/>
      <c r="G51" s="236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115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27">
        <v>12</v>
      </c>
      <c r="B52" s="228" t="s">
        <v>191</v>
      </c>
      <c r="C52" s="240" t="s">
        <v>192</v>
      </c>
      <c r="D52" s="229" t="s">
        <v>129</v>
      </c>
      <c r="E52" s="230">
        <v>22971.550000000003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2" t="s">
        <v>159</v>
      </c>
      <c r="S52" s="232" t="s">
        <v>105</v>
      </c>
      <c r="T52" s="233" t="s">
        <v>105</v>
      </c>
      <c r="U52" s="217">
        <v>0.10700000000000001</v>
      </c>
      <c r="V52" s="217">
        <f>ROUND(E52*U52,2)</f>
        <v>2457.96</v>
      </c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148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51" t="s">
        <v>193</v>
      </c>
      <c r="D53" s="249"/>
      <c r="E53" s="249"/>
      <c r="F53" s="249"/>
      <c r="G53" s="249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161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44" t="s">
        <v>194</v>
      </c>
      <c r="D54" s="218"/>
      <c r="E54" s="219">
        <v>22971.550000000003</v>
      </c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131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43"/>
      <c r="D55" s="236"/>
      <c r="E55" s="236"/>
      <c r="F55" s="236"/>
      <c r="G55" s="236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115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27">
        <v>13</v>
      </c>
      <c r="B56" s="228" t="s">
        <v>195</v>
      </c>
      <c r="C56" s="240" t="s">
        <v>196</v>
      </c>
      <c r="D56" s="229" t="s">
        <v>197</v>
      </c>
      <c r="E56" s="230">
        <v>828.33630000000005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32">
        <v>1E-3</v>
      </c>
      <c r="O56" s="232">
        <f>ROUND(E56*N56,2)</f>
        <v>0.83</v>
      </c>
      <c r="P56" s="232">
        <v>0</v>
      </c>
      <c r="Q56" s="232">
        <f>ROUND(E56*P56,2)</f>
        <v>0</v>
      </c>
      <c r="R56" s="232" t="s">
        <v>198</v>
      </c>
      <c r="S56" s="232" t="s">
        <v>105</v>
      </c>
      <c r="T56" s="233" t="s">
        <v>105</v>
      </c>
      <c r="U56" s="217">
        <v>0</v>
      </c>
      <c r="V56" s="217">
        <f>ROUND(E56*U56,2)</f>
        <v>0</v>
      </c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199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41" t="s">
        <v>200</v>
      </c>
      <c r="D57" s="234"/>
      <c r="E57" s="234"/>
      <c r="F57" s="234"/>
      <c r="G57" s="234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109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44" t="s">
        <v>201</v>
      </c>
      <c r="D58" s="218"/>
      <c r="E58" s="219">
        <v>828.33630000000005</v>
      </c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131</v>
      </c>
      <c r="AH58" s="208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43"/>
      <c r="D59" s="236"/>
      <c r="E59" s="236"/>
      <c r="F59" s="236"/>
      <c r="G59" s="236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115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x14ac:dyDescent="0.2">
      <c r="A60" s="221" t="s">
        <v>100</v>
      </c>
      <c r="B60" s="222" t="s">
        <v>60</v>
      </c>
      <c r="C60" s="239" t="s">
        <v>61</v>
      </c>
      <c r="D60" s="223"/>
      <c r="E60" s="224"/>
      <c r="F60" s="225"/>
      <c r="G60" s="225">
        <f>SUMIF(AG61:AG66,"&lt;&gt;NOR",G61:G66)</f>
        <v>0</v>
      </c>
      <c r="H60" s="225"/>
      <c r="I60" s="225">
        <f>SUM(I61:I66)</f>
        <v>0</v>
      </c>
      <c r="J60" s="225"/>
      <c r="K60" s="225">
        <f>SUM(K61:K66)</f>
        <v>0</v>
      </c>
      <c r="L60" s="225"/>
      <c r="M60" s="225">
        <f>SUM(M61:M66)</f>
        <v>0</v>
      </c>
      <c r="N60" s="225"/>
      <c r="O60" s="225">
        <f>SUM(O61:O66)</f>
        <v>9.7899999999999991</v>
      </c>
      <c r="P60" s="225"/>
      <c r="Q60" s="225">
        <f>SUM(Q61:Q66)</f>
        <v>0</v>
      </c>
      <c r="R60" s="225"/>
      <c r="S60" s="225"/>
      <c r="T60" s="226"/>
      <c r="U60" s="220"/>
      <c r="V60" s="220">
        <f>SUM(V61:V66)</f>
        <v>1501.79</v>
      </c>
      <c r="W60" s="220"/>
      <c r="AG60" t="s">
        <v>101</v>
      </c>
    </row>
    <row r="61" spans="1:60" outlineLevel="1" x14ac:dyDescent="0.2">
      <c r="A61" s="227">
        <v>14</v>
      </c>
      <c r="B61" s="228" t="s">
        <v>202</v>
      </c>
      <c r="C61" s="240" t="s">
        <v>203</v>
      </c>
      <c r="D61" s="229" t="s">
        <v>129</v>
      </c>
      <c r="E61" s="230">
        <v>17262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32">
        <v>2.1000000000000001E-4</v>
      </c>
      <c r="O61" s="232">
        <f>ROUND(E61*N61,2)</f>
        <v>3.63</v>
      </c>
      <c r="P61" s="232">
        <v>0</v>
      </c>
      <c r="Q61" s="232">
        <f>ROUND(E61*P61,2)</f>
        <v>0</v>
      </c>
      <c r="R61" s="232"/>
      <c r="S61" s="232" t="s">
        <v>105</v>
      </c>
      <c r="T61" s="233" t="s">
        <v>105</v>
      </c>
      <c r="U61" s="217">
        <v>8.7000000000000008E-2</v>
      </c>
      <c r="V61" s="217">
        <f>ROUND(E61*U61,2)</f>
        <v>1501.79</v>
      </c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148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44" t="s">
        <v>204</v>
      </c>
      <c r="D62" s="218"/>
      <c r="E62" s="219">
        <v>17262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131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43"/>
      <c r="D63" s="236"/>
      <c r="E63" s="236"/>
      <c r="F63" s="236"/>
      <c r="G63" s="236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115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ht="22.5" outlineLevel="1" x14ac:dyDescent="0.2">
      <c r="A64" s="227">
        <v>15</v>
      </c>
      <c r="B64" s="228" t="s">
        <v>205</v>
      </c>
      <c r="C64" s="240" t="s">
        <v>206</v>
      </c>
      <c r="D64" s="229" t="s">
        <v>129</v>
      </c>
      <c r="E64" s="230">
        <v>17607.240000000002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2">
        <v>3.5000000000000005E-4</v>
      </c>
      <c r="O64" s="232">
        <f>ROUND(E64*N64,2)</f>
        <v>6.16</v>
      </c>
      <c r="P64" s="232">
        <v>0</v>
      </c>
      <c r="Q64" s="232">
        <f>ROUND(E64*P64,2)</f>
        <v>0</v>
      </c>
      <c r="R64" s="232" t="s">
        <v>198</v>
      </c>
      <c r="S64" s="232" t="s">
        <v>105</v>
      </c>
      <c r="T64" s="233" t="s">
        <v>105</v>
      </c>
      <c r="U64" s="217">
        <v>0</v>
      </c>
      <c r="V64" s="217">
        <f>ROUND(E64*U64,2)</f>
        <v>0</v>
      </c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199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44" t="s">
        <v>207</v>
      </c>
      <c r="D65" s="218"/>
      <c r="E65" s="219">
        <v>17607.240000000002</v>
      </c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131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43"/>
      <c r="D66" s="236"/>
      <c r="E66" s="236"/>
      <c r="F66" s="236"/>
      <c r="G66" s="236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115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x14ac:dyDescent="0.2">
      <c r="A67" s="221" t="s">
        <v>100</v>
      </c>
      <c r="B67" s="222" t="s">
        <v>62</v>
      </c>
      <c r="C67" s="239" t="s">
        <v>63</v>
      </c>
      <c r="D67" s="223"/>
      <c r="E67" s="224"/>
      <c r="F67" s="225"/>
      <c r="G67" s="225">
        <f>SUMIF(AG68:AG80,"&lt;&gt;NOR",G68:G80)</f>
        <v>0</v>
      </c>
      <c r="H67" s="225"/>
      <c r="I67" s="225">
        <f>SUM(I68:I80)</f>
        <v>0</v>
      </c>
      <c r="J67" s="225"/>
      <c r="K67" s="225">
        <f>SUM(K68:K80)</f>
        <v>0</v>
      </c>
      <c r="L67" s="225"/>
      <c r="M67" s="225">
        <f>SUM(M68:M80)</f>
        <v>0</v>
      </c>
      <c r="N67" s="225"/>
      <c r="O67" s="225">
        <f>SUM(O68:O80)</f>
        <v>7975.93</v>
      </c>
      <c r="P67" s="225"/>
      <c r="Q67" s="225">
        <f>SUM(Q68:Q80)</f>
        <v>0</v>
      </c>
      <c r="R67" s="225"/>
      <c r="S67" s="225"/>
      <c r="T67" s="226"/>
      <c r="U67" s="220"/>
      <c r="V67" s="220">
        <f>SUM(V68:V80)</f>
        <v>3154.3900000000003</v>
      </c>
      <c r="W67" s="220"/>
      <c r="AG67" t="s">
        <v>101</v>
      </c>
    </row>
    <row r="68" spans="1:60" outlineLevel="1" x14ac:dyDescent="0.2">
      <c r="A68" s="227">
        <v>16</v>
      </c>
      <c r="B68" s="228" t="s">
        <v>208</v>
      </c>
      <c r="C68" s="240" t="s">
        <v>209</v>
      </c>
      <c r="D68" s="229" t="s">
        <v>129</v>
      </c>
      <c r="E68" s="230">
        <v>12658.800000000001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32">
        <v>0.18907000000000002</v>
      </c>
      <c r="O68" s="232">
        <f>ROUND(E68*N68,2)</f>
        <v>2393.4</v>
      </c>
      <c r="P68" s="232">
        <v>0</v>
      </c>
      <c r="Q68" s="232">
        <f>ROUND(E68*P68,2)</f>
        <v>0</v>
      </c>
      <c r="R68" s="232" t="s">
        <v>152</v>
      </c>
      <c r="S68" s="232" t="s">
        <v>105</v>
      </c>
      <c r="T68" s="233" t="s">
        <v>105</v>
      </c>
      <c r="U68" s="217">
        <v>2.3000000000000003E-2</v>
      </c>
      <c r="V68" s="217">
        <f>ROUND(E68*U68,2)</f>
        <v>291.14999999999998</v>
      </c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148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41" t="s">
        <v>210</v>
      </c>
      <c r="D69" s="234"/>
      <c r="E69" s="234"/>
      <c r="F69" s="234"/>
      <c r="G69" s="234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109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15"/>
      <c r="B70" s="216"/>
      <c r="C70" s="242" t="s">
        <v>176</v>
      </c>
      <c r="D70" s="235"/>
      <c r="E70" s="235"/>
      <c r="F70" s="235"/>
      <c r="G70" s="235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109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44" t="s">
        <v>211</v>
      </c>
      <c r="D71" s="218"/>
      <c r="E71" s="219">
        <v>12658.800000000001</v>
      </c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131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43"/>
      <c r="D72" s="236"/>
      <c r="E72" s="236"/>
      <c r="F72" s="236"/>
      <c r="G72" s="236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115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27">
        <v>17</v>
      </c>
      <c r="B73" s="228" t="s">
        <v>212</v>
      </c>
      <c r="C73" s="240" t="s">
        <v>213</v>
      </c>
      <c r="D73" s="229" t="s">
        <v>129</v>
      </c>
      <c r="E73" s="230">
        <v>12658.800000000001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32">
        <v>0.441</v>
      </c>
      <c r="O73" s="232">
        <f>ROUND(E73*N73,2)</f>
        <v>5582.53</v>
      </c>
      <c r="P73" s="232">
        <v>0</v>
      </c>
      <c r="Q73" s="232">
        <f>ROUND(E73*P73,2)</f>
        <v>0</v>
      </c>
      <c r="R73" s="232" t="s">
        <v>152</v>
      </c>
      <c r="S73" s="232" t="s">
        <v>105</v>
      </c>
      <c r="T73" s="233" t="s">
        <v>105</v>
      </c>
      <c r="U73" s="217">
        <v>2.9000000000000001E-2</v>
      </c>
      <c r="V73" s="217">
        <f>ROUND(E73*U73,2)</f>
        <v>367.11</v>
      </c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148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41" t="s">
        <v>210</v>
      </c>
      <c r="D74" s="234"/>
      <c r="E74" s="234"/>
      <c r="F74" s="234"/>
      <c r="G74" s="234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109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15"/>
      <c r="B75" s="216"/>
      <c r="C75" s="242" t="s">
        <v>176</v>
      </c>
      <c r="D75" s="235"/>
      <c r="E75" s="235"/>
      <c r="F75" s="235"/>
      <c r="G75" s="235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109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44" t="s">
        <v>211</v>
      </c>
      <c r="D76" s="218"/>
      <c r="E76" s="219">
        <v>12658.800000000001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131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43"/>
      <c r="D77" s="236"/>
      <c r="E77" s="236"/>
      <c r="F77" s="236"/>
      <c r="G77" s="236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115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27">
        <v>18</v>
      </c>
      <c r="B78" s="228" t="s">
        <v>214</v>
      </c>
      <c r="C78" s="240" t="s">
        <v>215</v>
      </c>
      <c r="D78" s="229" t="s">
        <v>158</v>
      </c>
      <c r="E78" s="230">
        <v>2600.1400000000003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32">
        <v>0</v>
      </c>
      <c r="O78" s="232">
        <f>ROUND(E78*N78,2)</f>
        <v>0</v>
      </c>
      <c r="P78" s="232">
        <v>0</v>
      </c>
      <c r="Q78" s="232">
        <f>ROUND(E78*P78,2)</f>
        <v>0</v>
      </c>
      <c r="R78" s="232" t="s">
        <v>152</v>
      </c>
      <c r="S78" s="232" t="s">
        <v>105</v>
      </c>
      <c r="T78" s="233" t="s">
        <v>105</v>
      </c>
      <c r="U78" s="217">
        <v>0.96000000000000008</v>
      </c>
      <c r="V78" s="217">
        <f>ROUND(E78*U78,2)</f>
        <v>2496.13</v>
      </c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148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 x14ac:dyDescent="0.2">
      <c r="A79" s="215"/>
      <c r="B79" s="216"/>
      <c r="C79" s="244" t="s">
        <v>216</v>
      </c>
      <c r="D79" s="218"/>
      <c r="E79" s="219">
        <v>2600.1400000000003</v>
      </c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131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15"/>
      <c r="B80" s="216"/>
      <c r="C80" s="243"/>
      <c r="D80" s="236"/>
      <c r="E80" s="236"/>
      <c r="F80" s="236"/>
      <c r="G80" s="236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115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x14ac:dyDescent="0.2">
      <c r="A81" s="221" t="s">
        <v>100</v>
      </c>
      <c r="B81" s="222" t="s">
        <v>64</v>
      </c>
      <c r="C81" s="239" t="s">
        <v>65</v>
      </c>
      <c r="D81" s="223"/>
      <c r="E81" s="224"/>
      <c r="F81" s="225"/>
      <c r="G81" s="225">
        <f>SUMIF(AG82:AG84,"&lt;&gt;NOR",G82:G84)</f>
        <v>0</v>
      </c>
      <c r="H81" s="225"/>
      <c r="I81" s="225">
        <f>SUM(I82:I84)</f>
        <v>0</v>
      </c>
      <c r="J81" s="225"/>
      <c r="K81" s="225">
        <f>SUM(K82:K84)</f>
        <v>0</v>
      </c>
      <c r="L81" s="225"/>
      <c r="M81" s="225">
        <f>SUM(M82:M84)</f>
        <v>0</v>
      </c>
      <c r="N81" s="225"/>
      <c r="O81" s="225">
        <f>SUM(O82:O84)</f>
        <v>242.93</v>
      </c>
      <c r="P81" s="225"/>
      <c r="Q81" s="225">
        <f>SUM(Q82:Q84)</f>
        <v>0</v>
      </c>
      <c r="R81" s="225"/>
      <c r="S81" s="225"/>
      <c r="T81" s="226"/>
      <c r="U81" s="220"/>
      <c r="V81" s="220">
        <f>SUM(V82:V84)</f>
        <v>57.54</v>
      </c>
      <c r="W81" s="220"/>
      <c r="AG81" t="s">
        <v>101</v>
      </c>
    </row>
    <row r="82" spans="1:60" ht="22.5" outlineLevel="1" x14ac:dyDescent="0.2">
      <c r="A82" s="227">
        <v>19</v>
      </c>
      <c r="B82" s="228" t="s">
        <v>217</v>
      </c>
      <c r="C82" s="240" t="s">
        <v>218</v>
      </c>
      <c r="D82" s="229" t="s">
        <v>129</v>
      </c>
      <c r="E82" s="230">
        <v>11508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32">
        <v>2.111E-2</v>
      </c>
      <c r="O82" s="232">
        <f>ROUND(E82*N82,2)</f>
        <v>242.93</v>
      </c>
      <c r="P82" s="232">
        <v>0</v>
      </c>
      <c r="Q82" s="232">
        <f>ROUND(E82*P82,2)</f>
        <v>0</v>
      </c>
      <c r="R82" s="232" t="s">
        <v>152</v>
      </c>
      <c r="S82" s="232" t="s">
        <v>105</v>
      </c>
      <c r="T82" s="233" t="s">
        <v>105</v>
      </c>
      <c r="U82" s="217">
        <v>5.0000000000000001E-3</v>
      </c>
      <c r="V82" s="217">
        <f>ROUND(E82*U82,2)</f>
        <v>57.54</v>
      </c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148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15"/>
      <c r="B83" s="216"/>
      <c r="C83" s="244" t="s">
        <v>219</v>
      </c>
      <c r="D83" s="218"/>
      <c r="E83" s="219">
        <v>11508</v>
      </c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131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43"/>
      <c r="D84" s="236"/>
      <c r="E84" s="236"/>
      <c r="F84" s="236"/>
      <c r="G84" s="236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115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x14ac:dyDescent="0.2">
      <c r="A85" s="221" t="s">
        <v>100</v>
      </c>
      <c r="B85" s="222" t="s">
        <v>66</v>
      </c>
      <c r="C85" s="239" t="s">
        <v>67</v>
      </c>
      <c r="D85" s="223"/>
      <c r="E85" s="224"/>
      <c r="F85" s="225"/>
      <c r="G85" s="225">
        <f>SUMIF(AG86:AG87,"&lt;&gt;NOR",G86:G87)</f>
        <v>0</v>
      </c>
      <c r="H85" s="225"/>
      <c r="I85" s="225">
        <f>SUM(I86:I87)</f>
        <v>0</v>
      </c>
      <c r="J85" s="225"/>
      <c r="K85" s="225">
        <f>SUM(K86:K87)</f>
        <v>0</v>
      </c>
      <c r="L85" s="225"/>
      <c r="M85" s="225">
        <f>SUM(M86:M87)</f>
        <v>0</v>
      </c>
      <c r="N85" s="225"/>
      <c r="O85" s="225">
        <f>SUM(O86:O87)</f>
        <v>1.34</v>
      </c>
      <c r="P85" s="225"/>
      <c r="Q85" s="225">
        <f>SUM(Q86:Q87)</f>
        <v>0</v>
      </c>
      <c r="R85" s="225"/>
      <c r="S85" s="225"/>
      <c r="T85" s="226"/>
      <c r="U85" s="220"/>
      <c r="V85" s="220">
        <f>SUM(V86:V87)</f>
        <v>0</v>
      </c>
      <c r="W85" s="220"/>
      <c r="AG85" t="s">
        <v>101</v>
      </c>
    </row>
    <row r="86" spans="1:60" outlineLevel="1" x14ac:dyDescent="0.2">
      <c r="A86" s="227">
        <v>20</v>
      </c>
      <c r="B86" s="228" t="s">
        <v>220</v>
      </c>
      <c r="C86" s="240" t="s">
        <v>221</v>
      </c>
      <c r="D86" s="229" t="s">
        <v>222</v>
      </c>
      <c r="E86" s="230">
        <v>2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32">
        <v>0.67125000000000001</v>
      </c>
      <c r="O86" s="232">
        <f>ROUND(E86*N86,2)</f>
        <v>1.34</v>
      </c>
      <c r="P86" s="232">
        <v>0</v>
      </c>
      <c r="Q86" s="232">
        <f>ROUND(E86*P86,2)</f>
        <v>0</v>
      </c>
      <c r="R86" s="232"/>
      <c r="S86" s="232" t="s">
        <v>122</v>
      </c>
      <c r="T86" s="233" t="s">
        <v>106</v>
      </c>
      <c r="U86" s="217">
        <v>0</v>
      </c>
      <c r="V86" s="217">
        <f>ROUND(E86*U86,2)</f>
        <v>0</v>
      </c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148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15"/>
      <c r="B87" s="216"/>
      <c r="C87" s="245"/>
      <c r="D87" s="237"/>
      <c r="E87" s="237"/>
      <c r="F87" s="237"/>
      <c r="G87" s="23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115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x14ac:dyDescent="0.2">
      <c r="A88" s="221" t="s">
        <v>100</v>
      </c>
      <c r="B88" s="222" t="s">
        <v>68</v>
      </c>
      <c r="C88" s="239" t="s">
        <v>69</v>
      </c>
      <c r="D88" s="223"/>
      <c r="E88" s="224"/>
      <c r="F88" s="225"/>
      <c r="G88" s="225">
        <f>SUMIF(AG89:AG100,"&lt;&gt;NOR",G89:G100)</f>
        <v>0</v>
      </c>
      <c r="H88" s="225"/>
      <c r="I88" s="225">
        <f>SUM(I89:I100)</f>
        <v>0</v>
      </c>
      <c r="J88" s="225"/>
      <c r="K88" s="225">
        <f>SUM(K89:K100)</f>
        <v>0</v>
      </c>
      <c r="L88" s="225"/>
      <c r="M88" s="225">
        <f>SUM(M89:M100)</f>
        <v>0</v>
      </c>
      <c r="N88" s="225"/>
      <c r="O88" s="225">
        <f>SUM(O89:O100)</f>
        <v>0</v>
      </c>
      <c r="P88" s="225"/>
      <c r="Q88" s="225">
        <f>SUM(Q89:Q100)</f>
        <v>1.44</v>
      </c>
      <c r="R88" s="225"/>
      <c r="S88" s="225"/>
      <c r="T88" s="226"/>
      <c r="U88" s="220"/>
      <c r="V88" s="220">
        <f>SUM(V89:V100)</f>
        <v>4.46</v>
      </c>
      <c r="W88" s="220"/>
      <c r="AG88" t="s">
        <v>101</v>
      </c>
    </row>
    <row r="89" spans="1:60" ht="22.5" outlineLevel="1" x14ac:dyDescent="0.2">
      <c r="A89" s="227">
        <v>21</v>
      </c>
      <c r="B89" s="228" t="s">
        <v>223</v>
      </c>
      <c r="C89" s="240" t="s">
        <v>224</v>
      </c>
      <c r="D89" s="229" t="s">
        <v>222</v>
      </c>
      <c r="E89" s="230">
        <v>2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32">
        <v>0</v>
      </c>
      <c r="O89" s="232">
        <f>ROUND(E89*N89,2)</f>
        <v>0</v>
      </c>
      <c r="P89" s="232">
        <v>0.72000000000000008</v>
      </c>
      <c r="Q89" s="232">
        <f>ROUND(E89*P89,2)</f>
        <v>1.44</v>
      </c>
      <c r="R89" s="232" t="s">
        <v>152</v>
      </c>
      <c r="S89" s="232" t="s">
        <v>105</v>
      </c>
      <c r="T89" s="233" t="s">
        <v>105</v>
      </c>
      <c r="U89" s="217">
        <v>2.2290000000000001</v>
      </c>
      <c r="V89" s="217">
        <f>ROUND(E89*U89,2)</f>
        <v>4.46</v>
      </c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148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15"/>
      <c r="B90" s="216"/>
      <c r="C90" s="251" t="s">
        <v>225</v>
      </c>
      <c r="D90" s="249"/>
      <c r="E90" s="249"/>
      <c r="F90" s="249"/>
      <c r="G90" s="249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161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50" t="str">
        <f>C90</f>
        <v>s uložením hmot na skládku na vzdálenost do 3 m nebo s naložením na dopravní prostředek, se zásypem jam a jeho zhutněním</v>
      </c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43"/>
      <c r="D91" s="236"/>
      <c r="E91" s="236"/>
      <c r="F91" s="236"/>
      <c r="G91" s="236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115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27">
        <v>22</v>
      </c>
      <c r="B92" s="228" t="s">
        <v>226</v>
      </c>
      <c r="C92" s="240" t="s">
        <v>227</v>
      </c>
      <c r="D92" s="229" t="s">
        <v>228</v>
      </c>
      <c r="E92" s="230">
        <v>2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0</v>
      </c>
      <c r="O92" s="232">
        <f>ROUND(E92*N92,2)</f>
        <v>0</v>
      </c>
      <c r="P92" s="232">
        <v>0</v>
      </c>
      <c r="Q92" s="232">
        <f>ROUND(E92*P92,2)</f>
        <v>0</v>
      </c>
      <c r="R92" s="232"/>
      <c r="S92" s="232" t="s">
        <v>122</v>
      </c>
      <c r="T92" s="233" t="s">
        <v>106</v>
      </c>
      <c r="U92" s="217">
        <v>0</v>
      </c>
      <c r="V92" s="217">
        <f>ROUND(E92*U92,2)</f>
        <v>0</v>
      </c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153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41" t="s">
        <v>229</v>
      </c>
      <c r="D93" s="234"/>
      <c r="E93" s="234"/>
      <c r="F93" s="234"/>
      <c r="G93" s="234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109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15"/>
      <c r="B94" s="216"/>
      <c r="C94" s="242" t="s">
        <v>230</v>
      </c>
      <c r="D94" s="235"/>
      <c r="E94" s="235"/>
      <c r="F94" s="235"/>
      <c r="G94" s="235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109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15"/>
      <c r="B95" s="216"/>
      <c r="C95" s="242" t="s">
        <v>231</v>
      </c>
      <c r="D95" s="235"/>
      <c r="E95" s="235"/>
      <c r="F95" s="235"/>
      <c r="G95" s="235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109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15"/>
      <c r="B96" s="216"/>
      <c r="C96" s="242" t="s">
        <v>232</v>
      </c>
      <c r="D96" s="235"/>
      <c r="E96" s="235"/>
      <c r="F96" s="235"/>
      <c r="G96" s="235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109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15"/>
      <c r="B97" s="216"/>
      <c r="C97" s="242" t="s">
        <v>233</v>
      </c>
      <c r="D97" s="235"/>
      <c r="E97" s="235"/>
      <c r="F97" s="235"/>
      <c r="G97" s="235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109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15"/>
      <c r="B98" s="216"/>
      <c r="C98" s="242" t="s">
        <v>234</v>
      </c>
      <c r="D98" s="235"/>
      <c r="E98" s="235"/>
      <c r="F98" s="235"/>
      <c r="G98" s="235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109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42" t="s">
        <v>235</v>
      </c>
      <c r="D99" s="235"/>
      <c r="E99" s="235"/>
      <c r="F99" s="235"/>
      <c r="G99" s="235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109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43"/>
      <c r="D100" s="236"/>
      <c r="E100" s="236"/>
      <c r="F100" s="236"/>
      <c r="G100" s="236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115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x14ac:dyDescent="0.2">
      <c r="A101" s="221" t="s">
        <v>100</v>
      </c>
      <c r="B101" s="222" t="s">
        <v>70</v>
      </c>
      <c r="C101" s="239" t="s">
        <v>71</v>
      </c>
      <c r="D101" s="223"/>
      <c r="E101" s="224"/>
      <c r="F101" s="225"/>
      <c r="G101" s="225">
        <f>SUMIF(AG102:AG104,"&lt;&gt;NOR",G102:G104)</f>
        <v>0</v>
      </c>
      <c r="H101" s="225"/>
      <c r="I101" s="225">
        <f>SUM(I102:I104)</f>
        <v>0</v>
      </c>
      <c r="J101" s="225"/>
      <c r="K101" s="225">
        <f>SUM(K102:K104)</f>
        <v>0</v>
      </c>
      <c r="L101" s="225"/>
      <c r="M101" s="225">
        <f>SUM(M102:M104)</f>
        <v>0</v>
      </c>
      <c r="N101" s="225"/>
      <c r="O101" s="225">
        <f>SUM(O102:O104)</f>
        <v>0</v>
      </c>
      <c r="P101" s="225"/>
      <c r="Q101" s="225">
        <f>SUM(Q102:Q104)</f>
        <v>0</v>
      </c>
      <c r="R101" s="225"/>
      <c r="S101" s="225"/>
      <c r="T101" s="226"/>
      <c r="U101" s="220"/>
      <c r="V101" s="220">
        <f>SUM(V102:V104)</f>
        <v>164.62</v>
      </c>
      <c r="W101" s="220"/>
      <c r="AG101" t="s">
        <v>101</v>
      </c>
    </row>
    <row r="102" spans="1:60" outlineLevel="1" x14ac:dyDescent="0.2">
      <c r="A102" s="227">
        <v>23</v>
      </c>
      <c r="B102" s="228" t="s">
        <v>236</v>
      </c>
      <c r="C102" s="240" t="s">
        <v>237</v>
      </c>
      <c r="D102" s="229" t="s">
        <v>238</v>
      </c>
      <c r="E102" s="230">
        <v>8230.8223900000012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32">
        <v>0</v>
      </c>
      <c r="O102" s="232">
        <f>ROUND(E102*N102,2)</f>
        <v>0</v>
      </c>
      <c r="P102" s="232">
        <v>0</v>
      </c>
      <c r="Q102" s="232">
        <f>ROUND(E102*P102,2)</f>
        <v>0</v>
      </c>
      <c r="R102" s="232" t="s">
        <v>152</v>
      </c>
      <c r="S102" s="232" t="s">
        <v>105</v>
      </c>
      <c r="T102" s="233" t="s">
        <v>105</v>
      </c>
      <c r="U102" s="217">
        <v>0.02</v>
      </c>
      <c r="V102" s="217">
        <f>ROUND(E102*U102,2)</f>
        <v>164.62</v>
      </c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239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15"/>
      <c r="B103" s="216"/>
      <c r="C103" s="251" t="s">
        <v>240</v>
      </c>
      <c r="D103" s="249"/>
      <c r="E103" s="249"/>
      <c r="F103" s="249"/>
      <c r="G103" s="249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161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15"/>
      <c r="B104" s="216"/>
      <c r="C104" s="243"/>
      <c r="D104" s="236"/>
      <c r="E104" s="236"/>
      <c r="F104" s="236"/>
      <c r="G104" s="236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115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x14ac:dyDescent="0.2">
      <c r="A105" s="5"/>
      <c r="B105" s="6"/>
      <c r="C105" s="246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AE105">
        <v>15</v>
      </c>
      <c r="AF105">
        <v>21</v>
      </c>
    </row>
    <row r="106" spans="1:60" x14ac:dyDescent="0.2">
      <c r="A106" s="211"/>
      <c r="B106" s="212" t="s">
        <v>29</v>
      </c>
      <c r="C106" s="247"/>
      <c r="D106" s="213"/>
      <c r="E106" s="214"/>
      <c r="F106" s="214"/>
      <c r="G106" s="238">
        <f>G8+G60+G67+G81+G85+G88+G101</f>
        <v>0</v>
      </c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AE106">
        <f>SUMIF(L7:L104,AE105,G7:G104)</f>
        <v>0</v>
      </c>
      <c r="AF106">
        <f>SUMIF(L7:L104,AF105,G7:G104)</f>
        <v>0</v>
      </c>
      <c r="AG106" t="s">
        <v>143</v>
      </c>
    </row>
    <row r="107" spans="1:60" x14ac:dyDescent="0.2">
      <c r="C107" s="248"/>
      <c r="D107" s="192"/>
      <c r="AG107" t="s">
        <v>144</v>
      </c>
    </row>
    <row r="108" spans="1:60" x14ac:dyDescent="0.2">
      <c r="D108" s="192"/>
    </row>
    <row r="109" spans="1:60" x14ac:dyDescent="0.2">
      <c r="D109" s="192"/>
    </row>
    <row r="110" spans="1:60" x14ac:dyDescent="0.2">
      <c r="D110" s="192"/>
    </row>
    <row r="111" spans="1:60" x14ac:dyDescent="0.2">
      <c r="D111" s="192"/>
    </row>
    <row r="112" spans="1:60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54">
    <mergeCell ref="C97:G97"/>
    <mergeCell ref="C98:G98"/>
    <mergeCell ref="C99:G99"/>
    <mergeCell ref="C100:G100"/>
    <mergeCell ref="C103:G103"/>
    <mergeCell ref="C104:G104"/>
    <mergeCell ref="C90:G90"/>
    <mergeCell ref="C91:G91"/>
    <mergeCell ref="C93:G93"/>
    <mergeCell ref="C94:G94"/>
    <mergeCell ref="C95:G95"/>
    <mergeCell ref="C96:G96"/>
    <mergeCell ref="C74:G74"/>
    <mergeCell ref="C75:G75"/>
    <mergeCell ref="C77:G77"/>
    <mergeCell ref="C80:G80"/>
    <mergeCell ref="C84:G84"/>
    <mergeCell ref="C87:G87"/>
    <mergeCell ref="C59:G59"/>
    <mergeCell ref="C63:G63"/>
    <mergeCell ref="C66:G66"/>
    <mergeCell ref="C69:G69"/>
    <mergeCell ref="C70:G70"/>
    <mergeCell ref="C72:G72"/>
    <mergeCell ref="C48:G48"/>
    <mergeCell ref="C49:G49"/>
    <mergeCell ref="C51:G51"/>
    <mergeCell ref="C53:G53"/>
    <mergeCell ref="C55:G55"/>
    <mergeCell ref="C57:G57"/>
    <mergeCell ref="C36:G36"/>
    <mergeCell ref="C39:G39"/>
    <mergeCell ref="C41:G41"/>
    <mergeCell ref="C43:G43"/>
    <mergeCell ref="C44:G44"/>
    <mergeCell ref="C46:G46"/>
    <mergeCell ref="C26:G26"/>
    <mergeCell ref="C28:G28"/>
    <mergeCell ref="C30:G30"/>
    <mergeCell ref="C31:G31"/>
    <mergeCell ref="C33:G33"/>
    <mergeCell ref="C34:G34"/>
    <mergeCell ref="C15:G15"/>
    <mergeCell ref="C17:G17"/>
    <mergeCell ref="C18:G18"/>
    <mergeCell ref="C20:G20"/>
    <mergeCell ref="C22:G22"/>
    <mergeCell ref="C24:G24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145</v>
      </c>
      <c r="B1" s="193"/>
      <c r="C1" s="193"/>
      <c r="D1" s="193"/>
      <c r="E1" s="193"/>
      <c r="F1" s="193"/>
      <c r="G1" s="193"/>
      <c r="AG1" t="s">
        <v>75</v>
      </c>
    </row>
    <row r="2" spans="1:60" ht="24.95" customHeight="1" x14ac:dyDescent="0.2">
      <c r="A2" s="194" t="s">
        <v>7</v>
      </c>
      <c r="B2" s="75" t="s">
        <v>44</v>
      </c>
      <c r="C2" s="197" t="s">
        <v>45</v>
      </c>
      <c r="D2" s="195"/>
      <c r="E2" s="195"/>
      <c r="F2" s="195"/>
      <c r="G2" s="196"/>
      <c r="AG2" t="s">
        <v>76</v>
      </c>
    </row>
    <row r="3" spans="1:60" ht="24.95" customHeight="1" x14ac:dyDescent="0.2">
      <c r="A3" s="194" t="s">
        <v>8</v>
      </c>
      <c r="B3" s="75" t="s">
        <v>52</v>
      </c>
      <c r="C3" s="197" t="s">
        <v>53</v>
      </c>
      <c r="D3" s="195"/>
      <c r="E3" s="195"/>
      <c r="F3" s="195"/>
      <c r="G3" s="196"/>
      <c r="AC3" s="126" t="s">
        <v>76</v>
      </c>
      <c r="AG3" t="s">
        <v>78</v>
      </c>
    </row>
    <row r="4" spans="1:60" ht="24.95" customHeight="1" x14ac:dyDescent="0.2">
      <c r="A4" s="198" t="s">
        <v>9</v>
      </c>
      <c r="B4" s="199" t="s">
        <v>49</v>
      </c>
      <c r="C4" s="200" t="s">
        <v>51</v>
      </c>
      <c r="D4" s="201"/>
      <c r="E4" s="201"/>
      <c r="F4" s="201"/>
      <c r="G4" s="202"/>
      <c r="AG4" t="s">
        <v>79</v>
      </c>
    </row>
    <row r="5" spans="1:60" x14ac:dyDescent="0.2">
      <c r="D5" s="192"/>
    </row>
    <row r="6" spans="1:60" ht="38.25" x14ac:dyDescent="0.2">
      <c r="A6" s="204" t="s">
        <v>80</v>
      </c>
      <c r="B6" s="206" t="s">
        <v>81</v>
      </c>
      <c r="C6" s="206" t="s">
        <v>82</v>
      </c>
      <c r="D6" s="205" t="s">
        <v>83</v>
      </c>
      <c r="E6" s="204" t="s">
        <v>84</v>
      </c>
      <c r="F6" s="203" t="s">
        <v>85</v>
      </c>
      <c r="G6" s="204" t="s">
        <v>29</v>
      </c>
      <c r="H6" s="207" t="s">
        <v>30</v>
      </c>
      <c r="I6" s="207" t="s">
        <v>86</v>
      </c>
      <c r="J6" s="207" t="s">
        <v>31</v>
      </c>
      <c r="K6" s="207" t="s">
        <v>87</v>
      </c>
      <c r="L6" s="207" t="s">
        <v>88</v>
      </c>
      <c r="M6" s="207" t="s">
        <v>89</v>
      </c>
      <c r="N6" s="207" t="s">
        <v>90</v>
      </c>
      <c r="O6" s="207" t="s">
        <v>91</v>
      </c>
      <c r="P6" s="207" t="s">
        <v>92</v>
      </c>
      <c r="Q6" s="207" t="s">
        <v>93</v>
      </c>
      <c r="R6" s="207" t="s">
        <v>94</v>
      </c>
      <c r="S6" s="207" t="s">
        <v>95</v>
      </c>
      <c r="T6" s="207" t="s">
        <v>96</v>
      </c>
      <c r="U6" s="207" t="s">
        <v>97</v>
      </c>
      <c r="V6" s="207" t="s">
        <v>98</v>
      </c>
      <c r="W6" s="207" t="s">
        <v>99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100</v>
      </c>
      <c r="B8" s="222" t="s">
        <v>58</v>
      </c>
      <c r="C8" s="239" t="s">
        <v>59</v>
      </c>
      <c r="D8" s="223"/>
      <c r="E8" s="224"/>
      <c r="F8" s="225"/>
      <c r="G8" s="225">
        <f>SUMIF(AG9:AG65,"&lt;&gt;NOR",G9:G65)</f>
        <v>0</v>
      </c>
      <c r="H8" s="225"/>
      <c r="I8" s="225">
        <f>SUM(I9:I65)</f>
        <v>0</v>
      </c>
      <c r="J8" s="225"/>
      <c r="K8" s="225">
        <f>SUM(K9:K65)</f>
        <v>0</v>
      </c>
      <c r="L8" s="225"/>
      <c r="M8" s="225">
        <f>SUM(M9:M65)</f>
        <v>0</v>
      </c>
      <c r="N8" s="225"/>
      <c r="O8" s="225">
        <f>SUM(O9:O65)</f>
        <v>0.69</v>
      </c>
      <c r="P8" s="225"/>
      <c r="Q8" s="225">
        <f>SUM(Q9:Q65)</f>
        <v>3059.63</v>
      </c>
      <c r="R8" s="225"/>
      <c r="S8" s="225"/>
      <c r="T8" s="226"/>
      <c r="U8" s="220"/>
      <c r="V8" s="220">
        <f>SUM(V9:V65)</f>
        <v>12074.879999999997</v>
      </c>
      <c r="W8" s="220"/>
      <c r="AG8" t="s">
        <v>101</v>
      </c>
    </row>
    <row r="9" spans="1:60" outlineLevel="1" x14ac:dyDescent="0.2">
      <c r="A9" s="227">
        <v>1</v>
      </c>
      <c r="B9" s="228" t="s">
        <v>146</v>
      </c>
      <c r="C9" s="240" t="s">
        <v>147</v>
      </c>
      <c r="D9" s="229" t="s">
        <v>129</v>
      </c>
      <c r="E9" s="230">
        <v>33389.75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105</v>
      </c>
      <c r="T9" s="233" t="s">
        <v>105</v>
      </c>
      <c r="U9" s="217">
        <v>0.20900000000000002</v>
      </c>
      <c r="V9" s="217">
        <f>ROUND(E9*U9,2)</f>
        <v>6978.46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148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4" t="s">
        <v>241</v>
      </c>
      <c r="D10" s="218"/>
      <c r="E10" s="219">
        <v>33389.75</v>
      </c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131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3"/>
      <c r="D11" s="236"/>
      <c r="E11" s="236"/>
      <c r="F11" s="236"/>
      <c r="G11" s="236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115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 x14ac:dyDescent="0.2">
      <c r="A12" s="227">
        <v>2</v>
      </c>
      <c r="B12" s="228" t="s">
        <v>242</v>
      </c>
      <c r="C12" s="240" t="s">
        <v>243</v>
      </c>
      <c r="D12" s="229" t="s">
        <v>129</v>
      </c>
      <c r="E12" s="230">
        <v>10698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0.22</v>
      </c>
      <c r="Q12" s="232">
        <f>ROUND(E12*P12,2)</f>
        <v>2353.56</v>
      </c>
      <c r="R12" s="232" t="s">
        <v>152</v>
      </c>
      <c r="S12" s="232" t="s">
        <v>105</v>
      </c>
      <c r="T12" s="233" t="s">
        <v>105</v>
      </c>
      <c r="U12" s="217">
        <v>4.9000000000000002E-2</v>
      </c>
      <c r="V12" s="217">
        <f>ROUND(E12*U12,2)</f>
        <v>524.20000000000005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153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41" t="s">
        <v>244</v>
      </c>
      <c r="D13" s="234"/>
      <c r="E13" s="234"/>
      <c r="F13" s="234"/>
      <c r="G13" s="234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109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4" t="s">
        <v>245</v>
      </c>
      <c r="D14" s="218"/>
      <c r="E14" s="219">
        <v>10698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131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3"/>
      <c r="D15" s="236"/>
      <c r="E15" s="236"/>
      <c r="F15" s="236"/>
      <c r="G15" s="236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115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ht="22.5" outlineLevel="1" x14ac:dyDescent="0.2">
      <c r="A16" s="227">
        <v>3</v>
      </c>
      <c r="B16" s="228" t="s">
        <v>246</v>
      </c>
      <c r="C16" s="240" t="s">
        <v>247</v>
      </c>
      <c r="D16" s="229" t="s">
        <v>129</v>
      </c>
      <c r="E16" s="230">
        <v>10698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0</v>
      </c>
      <c r="O16" s="232">
        <f>ROUND(E16*N16,2)</f>
        <v>0</v>
      </c>
      <c r="P16" s="232">
        <v>6.6000000000000003E-2</v>
      </c>
      <c r="Q16" s="232">
        <f>ROUND(E16*P16,2)</f>
        <v>706.07</v>
      </c>
      <c r="R16" s="232" t="s">
        <v>152</v>
      </c>
      <c r="S16" s="232" t="s">
        <v>105</v>
      </c>
      <c r="T16" s="233" t="s">
        <v>105</v>
      </c>
      <c r="U16" s="217">
        <v>6.2000000000000006E-2</v>
      </c>
      <c r="V16" s="217">
        <f>ROUND(E16*U16,2)</f>
        <v>663.28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153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ht="22.5" outlineLevel="1" x14ac:dyDescent="0.2">
      <c r="A17" s="215"/>
      <c r="B17" s="216"/>
      <c r="C17" s="251" t="s">
        <v>248</v>
      </c>
      <c r="D17" s="249"/>
      <c r="E17" s="249"/>
      <c r="F17" s="249"/>
      <c r="G17" s="249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161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50" t="str">
        <f>C17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2" t="s">
        <v>244</v>
      </c>
      <c r="D18" s="235"/>
      <c r="E18" s="235"/>
      <c r="F18" s="235"/>
      <c r="G18" s="235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109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4" t="s">
        <v>245</v>
      </c>
      <c r="D19" s="218"/>
      <c r="E19" s="219">
        <v>10698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131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3"/>
      <c r="D20" s="236"/>
      <c r="E20" s="236"/>
      <c r="F20" s="236"/>
      <c r="G20" s="236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115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ht="22.5" outlineLevel="1" x14ac:dyDescent="0.2">
      <c r="A21" s="227">
        <v>4</v>
      </c>
      <c r="B21" s="228" t="s">
        <v>156</v>
      </c>
      <c r="C21" s="240" t="s">
        <v>157</v>
      </c>
      <c r="D21" s="229" t="s">
        <v>158</v>
      </c>
      <c r="E21" s="230">
        <v>3413.4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 t="s">
        <v>159</v>
      </c>
      <c r="S21" s="232" t="s">
        <v>105</v>
      </c>
      <c r="T21" s="233" t="s">
        <v>105</v>
      </c>
      <c r="U21" s="217">
        <v>7.8000000000000014E-2</v>
      </c>
      <c r="V21" s="217">
        <f>ROUND(E21*U21,2)</f>
        <v>266.25</v>
      </c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153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51" t="s">
        <v>160</v>
      </c>
      <c r="D22" s="249"/>
      <c r="E22" s="249"/>
      <c r="F22" s="249"/>
      <c r="G22" s="249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161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2" t="s">
        <v>162</v>
      </c>
      <c r="D23" s="235"/>
      <c r="E23" s="235"/>
      <c r="F23" s="235"/>
      <c r="G23" s="235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109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44" t="s">
        <v>249</v>
      </c>
      <c r="D24" s="218"/>
      <c r="E24" s="219">
        <v>3413.4</v>
      </c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131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15"/>
      <c r="B25" s="216"/>
      <c r="C25" s="243"/>
      <c r="D25" s="236"/>
      <c r="E25" s="236"/>
      <c r="F25" s="236"/>
      <c r="G25" s="236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115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 x14ac:dyDescent="0.2">
      <c r="A26" s="227">
        <v>5</v>
      </c>
      <c r="B26" s="228" t="s">
        <v>164</v>
      </c>
      <c r="C26" s="240" t="s">
        <v>250</v>
      </c>
      <c r="D26" s="229" t="s">
        <v>158</v>
      </c>
      <c r="E26" s="230">
        <v>1020.85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2" t="s">
        <v>159</v>
      </c>
      <c r="S26" s="232" t="s">
        <v>105</v>
      </c>
      <c r="T26" s="233" t="s">
        <v>105</v>
      </c>
      <c r="U26" s="217">
        <v>0.11700000000000001</v>
      </c>
      <c r="V26" s="217">
        <f>ROUND(E26*U26,2)</f>
        <v>119.44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148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51" t="s">
        <v>160</v>
      </c>
      <c r="D27" s="249"/>
      <c r="E27" s="249"/>
      <c r="F27" s="249"/>
      <c r="G27" s="249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161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4" t="s">
        <v>251</v>
      </c>
      <c r="D28" s="218"/>
      <c r="E28" s="219">
        <v>1020.85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131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3"/>
      <c r="D29" s="236"/>
      <c r="E29" s="236"/>
      <c r="F29" s="236"/>
      <c r="G29" s="236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115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22.5" outlineLevel="1" x14ac:dyDescent="0.2">
      <c r="A30" s="227">
        <v>6</v>
      </c>
      <c r="B30" s="228" t="s">
        <v>167</v>
      </c>
      <c r="C30" s="240" t="s">
        <v>252</v>
      </c>
      <c r="D30" s="229" t="s">
        <v>158</v>
      </c>
      <c r="E30" s="230">
        <v>102.08500000000001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 t="s">
        <v>159</v>
      </c>
      <c r="S30" s="232" t="s">
        <v>105</v>
      </c>
      <c r="T30" s="233" t="s">
        <v>105</v>
      </c>
      <c r="U30" s="217">
        <v>5.8000000000000003E-2</v>
      </c>
      <c r="V30" s="217">
        <f>ROUND(E30*U30,2)</f>
        <v>5.92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148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51" t="s">
        <v>160</v>
      </c>
      <c r="D31" s="249"/>
      <c r="E31" s="249"/>
      <c r="F31" s="249"/>
      <c r="G31" s="249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161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 x14ac:dyDescent="0.2">
      <c r="A32" s="215"/>
      <c r="B32" s="216"/>
      <c r="C32" s="244" t="s">
        <v>253</v>
      </c>
      <c r="D32" s="218"/>
      <c r="E32" s="219">
        <v>102.08500000000001</v>
      </c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131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43"/>
      <c r="D33" s="236"/>
      <c r="E33" s="236"/>
      <c r="F33" s="236"/>
      <c r="G33" s="236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115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7">
        <v>7</v>
      </c>
      <c r="B34" s="228" t="s">
        <v>254</v>
      </c>
      <c r="C34" s="240" t="s">
        <v>255</v>
      </c>
      <c r="D34" s="229" t="s">
        <v>158</v>
      </c>
      <c r="E34" s="230">
        <v>3413.4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159</v>
      </c>
      <c r="S34" s="232" t="s">
        <v>105</v>
      </c>
      <c r="T34" s="233" t="s">
        <v>105</v>
      </c>
      <c r="U34" s="217">
        <v>1.1000000000000001E-2</v>
      </c>
      <c r="V34" s="217">
        <f>ROUND(E34*U34,2)</f>
        <v>37.549999999999997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153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51" t="s">
        <v>172</v>
      </c>
      <c r="D35" s="249"/>
      <c r="E35" s="249"/>
      <c r="F35" s="249"/>
      <c r="G35" s="249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161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50" t="str">
        <f>C35</f>
        <v>po suchu, bez ohledu na druh dopravního prostředku, bez naložení výkopku, avšak se složením bez rozhrnutí,</v>
      </c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43"/>
      <c r="D36" s="236"/>
      <c r="E36" s="236"/>
      <c r="F36" s="236"/>
      <c r="G36" s="236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115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ht="56.25" outlineLevel="1" x14ac:dyDescent="0.2">
      <c r="A37" s="227">
        <v>8</v>
      </c>
      <c r="B37" s="228" t="s">
        <v>173</v>
      </c>
      <c r="C37" s="240" t="s">
        <v>174</v>
      </c>
      <c r="D37" s="229" t="s">
        <v>158</v>
      </c>
      <c r="E37" s="230">
        <v>2453.1000000000004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 t="s">
        <v>159</v>
      </c>
      <c r="S37" s="232" t="s">
        <v>105</v>
      </c>
      <c r="T37" s="233" t="s">
        <v>105</v>
      </c>
      <c r="U37" s="217">
        <v>4.3000000000000003E-2</v>
      </c>
      <c r="V37" s="217">
        <f>ROUND(E37*U37,2)</f>
        <v>105.48</v>
      </c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148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51" t="s">
        <v>175</v>
      </c>
      <c r="D38" s="249"/>
      <c r="E38" s="249"/>
      <c r="F38" s="249"/>
      <c r="G38" s="249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161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42" t="s">
        <v>256</v>
      </c>
      <c r="D39" s="235"/>
      <c r="E39" s="235"/>
      <c r="F39" s="235"/>
      <c r="G39" s="235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109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15"/>
      <c r="B40" s="216"/>
      <c r="C40" s="242" t="s">
        <v>176</v>
      </c>
      <c r="D40" s="235"/>
      <c r="E40" s="235"/>
      <c r="F40" s="235"/>
      <c r="G40" s="235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109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44" t="s">
        <v>257</v>
      </c>
      <c r="D41" s="218"/>
      <c r="E41" s="219">
        <v>2453.1000000000004</v>
      </c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131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43"/>
      <c r="D42" s="236"/>
      <c r="E42" s="236"/>
      <c r="F42" s="236"/>
      <c r="G42" s="236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115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27">
        <v>9</v>
      </c>
      <c r="B43" s="228" t="s">
        <v>178</v>
      </c>
      <c r="C43" s="240" t="s">
        <v>179</v>
      </c>
      <c r="D43" s="229" t="s">
        <v>129</v>
      </c>
      <c r="E43" s="230">
        <v>3566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2"/>
      <c r="S43" s="232" t="s">
        <v>105</v>
      </c>
      <c r="T43" s="233" t="s">
        <v>105</v>
      </c>
      <c r="U43" s="217">
        <v>2.1000000000000001E-2</v>
      </c>
      <c r="V43" s="217">
        <f>ROUND(E43*U43,2)</f>
        <v>74.89</v>
      </c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148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44" t="s">
        <v>258</v>
      </c>
      <c r="D44" s="218"/>
      <c r="E44" s="219">
        <v>3566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131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43"/>
      <c r="D45" s="236"/>
      <c r="E45" s="236"/>
      <c r="F45" s="236"/>
      <c r="G45" s="236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115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27">
        <v>10</v>
      </c>
      <c r="B46" s="228" t="s">
        <v>181</v>
      </c>
      <c r="C46" s="240" t="s">
        <v>182</v>
      </c>
      <c r="D46" s="229" t="s">
        <v>129</v>
      </c>
      <c r="E46" s="230">
        <v>18799.850000000002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2"/>
      <c r="S46" s="232" t="s">
        <v>105</v>
      </c>
      <c r="T46" s="233" t="s">
        <v>105</v>
      </c>
      <c r="U46" s="217">
        <v>4.7E-2</v>
      </c>
      <c r="V46" s="217">
        <f>ROUND(E46*U46,2)</f>
        <v>883.59</v>
      </c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148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45"/>
      <c r="D47" s="237"/>
      <c r="E47" s="237"/>
      <c r="F47" s="237"/>
      <c r="G47" s="23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115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27">
        <v>11</v>
      </c>
      <c r="B48" s="228" t="s">
        <v>183</v>
      </c>
      <c r="C48" s="240" t="s">
        <v>184</v>
      </c>
      <c r="D48" s="229" t="s">
        <v>129</v>
      </c>
      <c r="E48" s="230">
        <v>16111.800000000001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2" t="s">
        <v>159</v>
      </c>
      <c r="S48" s="232" t="s">
        <v>105</v>
      </c>
      <c r="T48" s="233" t="s">
        <v>105</v>
      </c>
      <c r="U48" s="217">
        <v>1.8000000000000002E-2</v>
      </c>
      <c r="V48" s="217">
        <f>ROUND(E48*U48,2)</f>
        <v>290.01</v>
      </c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148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51" t="s">
        <v>185</v>
      </c>
      <c r="D49" s="249"/>
      <c r="E49" s="249"/>
      <c r="F49" s="249"/>
      <c r="G49" s="249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161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42" t="s">
        <v>176</v>
      </c>
      <c r="D50" s="235"/>
      <c r="E50" s="235"/>
      <c r="F50" s="235"/>
      <c r="G50" s="235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109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44" t="s">
        <v>259</v>
      </c>
      <c r="D51" s="218"/>
      <c r="E51" s="219">
        <v>16111.800000000001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131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43"/>
      <c r="D52" s="236"/>
      <c r="E52" s="236"/>
      <c r="F52" s="236"/>
      <c r="G52" s="236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115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27">
        <v>12</v>
      </c>
      <c r="B53" s="228" t="s">
        <v>187</v>
      </c>
      <c r="C53" s="240" t="s">
        <v>188</v>
      </c>
      <c r="D53" s="229" t="s">
        <v>129</v>
      </c>
      <c r="E53" s="230">
        <v>6346.2300000000005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2" t="s">
        <v>159</v>
      </c>
      <c r="S53" s="232" t="s">
        <v>105</v>
      </c>
      <c r="T53" s="233" t="s">
        <v>105</v>
      </c>
      <c r="U53" s="217">
        <v>1.8000000000000002E-2</v>
      </c>
      <c r="V53" s="217">
        <f>ROUND(E53*U53,2)</f>
        <v>114.23</v>
      </c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148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51" t="s">
        <v>189</v>
      </c>
      <c r="D54" s="249"/>
      <c r="E54" s="249"/>
      <c r="F54" s="249"/>
      <c r="G54" s="249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161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42" t="s">
        <v>176</v>
      </c>
      <c r="D55" s="235"/>
      <c r="E55" s="235"/>
      <c r="F55" s="235"/>
      <c r="G55" s="235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109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44" t="s">
        <v>260</v>
      </c>
      <c r="D56" s="218"/>
      <c r="E56" s="219">
        <v>6346.2300000000005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131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43"/>
      <c r="D57" s="236"/>
      <c r="E57" s="236"/>
      <c r="F57" s="236"/>
      <c r="G57" s="236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115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27">
        <v>13</v>
      </c>
      <c r="B58" s="228" t="s">
        <v>191</v>
      </c>
      <c r="C58" s="240" t="s">
        <v>261</v>
      </c>
      <c r="D58" s="229" t="s">
        <v>129</v>
      </c>
      <c r="E58" s="230">
        <v>18799.850000000002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2" t="s">
        <v>159</v>
      </c>
      <c r="S58" s="232" t="s">
        <v>105</v>
      </c>
      <c r="T58" s="233" t="s">
        <v>105</v>
      </c>
      <c r="U58" s="217">
        <v>0.10700000000000001</v>
      </c>
      <c r="V58" s="217">
        <f>ROUND(E58*U58,2)</f>
        <v>2011.58</v>
      </c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148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51" t="s">
        <v>193</v>
      </c>
      <c r="D59" s="249"/>
      <c r="E59" s="249"/>
      <c r="F59" s="249"/>
      <c r="G59" s="249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161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44" t="s">
        <v>262</v>
      </c>
      <c r="D60" s="218"/>
      <c r="E60" s="219">
        <v>18799.850000000002</v>
      </c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131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43"/>
      <c r="D61" s="236"/>
      <c r="E61" s="236"/>
      <c r="F61" s="236"/>
      <c r="G61" s="236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115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27">
        <v>14</v>
      </c>
      <c r="B62" s="228" t="s">
        <v>195</v>
      </c>
      <c r="C62" s="240" t="s">
        <v>263</v>
      </c>
      <c r="D62" s="229" t="s">
        <v>197</v>
      </c>
      <c r="E62" s="230">
        <v>691.10476000000006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32">
        <v>1E-3</v>
      </c>
      <c r="O62" s="232">
        <f>ROUND(E62*N62,2)</f>
        <v>0.69</v>
      </c>
      <c r="P62" s="232">
        <v>0</v>
      </c>
      <c r="Q62" s="232">
        <f>ROUND(E62*P62,2)</f>
        <v>0</v>
      </c>
      <c r="R62" s="232" t="s">
        <v>198</v>
      </c>
      <c r="S62" s="232" t="s">
        <v>105</v>
      </c>
      <c r="T62" s="233" t="s">
        <v>105</v>
      </c>
      <c r="U62" s="217">
        <v>0</v>
      </c>
      <c r="V62" s="217">
        <f>ROUND(E62*U62,2)</f>
        <v>0</v>
      </c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199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41" t="s">
        <v>200</v>
      </c>
      <c r="D63" s="234"/>
      <c r="E63" s="234"/>
      <c r="F63" s="234"/>
      <c r="G63" s="234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109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44" t="s">
        <v>264</v>
      </c>
      <c r="D64" s="218"/>
      <c r="E64" s="219">
        <v>691.10477000000003</v>
      </c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131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43"/>
      <c r="D65" s="236"/>
      <c r="E65" s="236"/>
      <c r="F65" s="236"/>
      <c r="G65" s="236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115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x14ac:dyDescent="0.2">
      <c r="A66" s="221" t="s">
        <v>100</v>
      </c>
      <c r="B66" s="222" t="s">
        <v>60</v>
      </c>
      <c r="C66" s="239" t="s">
        <v>61</v>
      </c>
      <c r="D66" s="223"/>
      <c r="E66" s="224"/>
      <c r="F66" s="225"/>
      <c r="G66" s="225">
        <f>SUMIF(AG67:AG72,"&lt;&gt;NOR",G67:G72)</f>
        <v>0</v>
      </c>
      <c r="H66" s="225"/>
      <c r="I66" s="225">
        <f>SUM(I67:I72)</f>
        <v>0</v>
      </c>
      <c r="J66" s="225"/>
      <c r="K66" s="225">
        <f>SUM(K67:K72)</f>
        <v>0</v>
      </c>
      <c r="L66" s="225"/>
      <c r="M66" s="225">
        <f>SUM(M67:M72)</f>
        <v>0</v>
      </c>
      <c r="N66" s="225"/>
      <c r="O66" s="225">
        <f>SUM(O67:O72)</f>
        <v>9.1000000000000014</v>
      </c>
      <c r="P66" s="225"/>
      <c r="Q66" s="225">
        <f>SUM(Q67:Q72)</f>
        <v>0</v>
      </c>
      <c r="R66" s="225"/>
      <c r="S66" s="225"/>
      <c r="T66" s="226"/>
      <c r="U66" s="220"/>
      <c r="V66" s="220">
        <f>SUM(V67:V72)</f>
        <v>1396.09</v>
      </c>
      <c r="W66" s="220"/>
      <c r="AG66" t="s">
        <v>101</v>
      </c>
    </row>
    <row r="67" spans="1:60" outlineLevel="1" x14ac:dyDescent="0.2">
      <c r="A67" s="227">
        <v>15</v>
      </c>
      <c r="B67" s="228" t="s">
        <v>202</v>
      </c>
      <c r="C67" s="240" t="s">
        <v>203</v>
      </c>
      <c r="D67" s="229" t="s">
        <v>129</v>
      </c>
      <c r="E67" s="230">
        <v>16047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32">
        <v>2.1000000000000001E-4</v>
      </c>
      <c r="O67" s="232">
        <f>ROUND(E67*N67,2)</f>
        <v>3.37</v>
      </c>
      <c r="P67" s="232">
        <v>0</v>
      </c>
      <c r="Q67" s="232">
        <f>ROUND(E67*P67,2)</f>
        <v>0</v>
      </c>
      <c r="R67" s="232"/>
      <c r="S67" s="232" t="s">
        <v>105</v>
      </c>
      <c r="T67" s="233" t="s">
        <v>105</v>
      </c>
      <c r="U67" s="217">
        <v>8.7000000000000008E-2</v>
      </c>
      <c r="V67" s="217">
        <f>ROUND(E67*U67,2)</f>
        <v>1396.09</v>
      </c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148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44" t="s">
        <v>265</v>
      </c>
      <c r="D68" s="218"/>
      <c r="E68" s="219">
        <v>16047</v>
      </c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131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43"/>
      <c r="D69" s="236"/>
      <c r="E69" s="236"/>
      <c r="F69" s="236"/>
      <c r="G69" s="236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115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27">
        <v>16</v>
      </c>
      <c r="B70" s="228" t="s">
        <v>205</v>
      </c>
      <c r="C70" s="240" t="s">
        <v>266</v>
      </c>
      <c r="D70" s="229" t="s">
        <v>129</v>
      </c>
      <c r="E70" s="230">
        <v>16367.94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32">
        <v>3.5000000000000005E-4</v>
      </c>
      <c r="O70" s="232">
        <f>ROUND(E70*N70,2)</f>
        <v>5.73</v>
      </c>
      <c r="P70" s="232">
        <v>0</v>
      </c>
      <c r="Q70" s="232">
        <f>ROUND(E70*P70,2)</f>
        <v>0</v>
      </c>
      <c r="R70" s="232" t="s">
        <v>198</v>
      </c>
      <c r="S70" s="232" t="s">
        <v>105</v>
      </c>
      <c r="T70" s="233" t="s">
        <v>105</v>
      </c>
      <c r="U70" s="217">
        <v>0</v>
      </c>
      <c r="V70" s="217">
        <f>ROUND(E70*U70,2)</f>
        <v>0</v>
      </c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199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44" t="s">
        <v>267</v>
      </c>
      <c r="D71" s="218"/>
      <c r="E71" s="219">
        <v>16367.94</v>
      </c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131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43"/>
      <c r="D72" s="236"/>
      <c r="E72" s="236"/>
      <c r="F72" s="236"/>
      <c r="G72" s="236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115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x14ac:dyDescent="0.2">
      <c r="A73" s="221" t="s">
        <v>100</v>
      </c>
      <c r="B73" s="222" t="s">
        <v>62</v>
      </c>
      <c r="C73" s="239" t="s">
        <v>63</v>
      </c>
      <c r="D73" s="223"/>
      <c r="E73" s="224"/>
      <c r="F73" s="225"/>
      <c r="G73" s="225">
        <f>SUMIF(AG74:AG86,"&lt;&gt;NOR",G74:G86)</f>
        <v>0</v>
      </c>
      <c r="H73" s="225"/>
      <c r="I73" s="225">
        <f>SUM(I74:I86)</f>
        <v>0</v>
      </c>
      <c r="J73" s="225"/>
      <c r="K73" s="225">
        <f>SUM(K74:K86)</f>
        <v>0</v>
      </c>
      <c r="L73" s="225"/>
      <c r="M73" s="225">
        <f>SUM(M74:M86)</f>
        <v>0</v>
      </c>
      <c r="N73" s="225"/>
      <c r="O73" s="225">
        <f>SUM(O74:O86)</f>
        <v>6588.4400000000005</v>
      </c>
      <c r="P73" s="225"/>
      <c r="Q73" s="225">
        <f>SUM(Q74:Q86)</f>
        <v>0</v>
      </c>
      <c r="R73" s="225"/>
      <c r="S73" s="225"/>
      <c r="T73" s="226"/>
      <c r="U73" s="220"/>
      <c r="V73" s="220">
        <f>SUM(V74:V86)</f>
        <v>2513.83</v>
      </c>
      <c r="W73" s="220"/>
      <c r="AG73" t="s">
        <v>101</v>
      </c>
    </row>
    <row r="74" spans="1:60" ht="22.5" outlineLevel="1" x14ac:dyDescent="0.2">
      <c r="A74" s="227">
        <v>17</v>
      </c>
      <c r="B74" s="228" t="s">
        <v>208</v>
      </c>
      <c r="C74" s="240" t="s">
        <v>268</v>
      </c>
      <c r="D74" s="229" t="s">
        <v>129</v>
      </c>
      <c r="E74" s="230">
        <v>11767.800000000001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32">
        <v>0.18907000000000002</v>
      </c>
      <c r="O74" s="232">
        <f>ROUND(E74*N74,2)</f>
        <v>2224.94</v>
      </c>
      <c r="P74" s="232">
        <v>0</v>
      </c>
      <c r="Q74" s="232">
        <f>ROUND(E74*P74,2)</f>
        <v>0</v>
      </c>
      <c r="R74" s="232" t="s">
        <v>152</v>
      </c>
      <c r="S74" s="232" t="s">
        <v>105</v>
      </c>
      <c r="T74" s="233" t="s">
        <v>105</v>
      </c>
      <c r="U74" s="217">
        <v>2.3000000000000003E-2</v>
      </c>
      <c r="V74" s="217">
        <f>ROUND(E74*U74,2)</f>
        <v>270.66000000000003</v>
      </c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148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15"/>
      <c r="B75" s="216"/>
      <c r="C75" s="241" t="s">
        <v>210</v>
      </c>
      <c r="D75" s="234"/>
      <c r="E75" s="234"/>
      <c r="F75" s="234"/>
      <c r="G75" s="234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109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42" t="s">
        <v>176</v>
      </c>
      <c r="D76" s="235"/>
      <c r="E76" s="235"/>
      <c r="F76" s="235"/>
      <c r="G76" s="235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109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44" t="s">
        <v>269</v>
      </c>
      <c r="D77" s="218"/>
      <c r="E77" s="219">
        <v>11767.800000000001</v>
      </c>
      <c r="F77" s="217"/>
      <c r="G77" s="217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131</v>
      </c>
      <c r="AH77" s="208">
        <v>0</v>
      </c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43"/>
      <c r="D78" s="236"/>
      <c r="E78" s="236"/>
      <c r="F78" s="236"/>
      <c r="G78" s="236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115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ht="22.5" outlineLevel="1" x14ac:dyDescent="0.2">
      <c r="A79" s="227">
        <v>18</v>
      </c>
      <c r="B79" s="228" t="s">
        <v>212</v>
      </c>
      <c r="C79" s="240" t="s">
        <v>270</v>
      </c>
      <c r="D79" s="229" t="s">
        <v>129</v>
      </c>
      <c r="E79" s="230">
        <v>11767.800000000001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32">
        <v>0.37080000000000002</v>
      </c>
      <c r="O79" s="232">
        <f>ROUND(E79*N79,2)</f>
        <v>4363.5</v>
      </c>
      <c r="P79" s="232">
        <v>0</v>
      </c>
      <c r="Q79" s="232">
        <f>ROUND(E79*P79,2)</f>
        <v>0</v>
      </c>
      <c r="R79" s="232" t="s">
        <v>152</v>
      </c>
      <c r="S79" s="232" t="s">
        <v>105</v>
      </c>
      <c r="T79" s="233" t="s">
        <v>105</v>
      </c>
      <c r="U79" s="217">
        <v>2.9000000000000001E-2</v>
      </c>
      <c r="V79" s="217">
        <f>ROUND(E79*U79,2)</f>
        <v>341.27</v>
      </c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148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15"/>
      <c r="B80" s="216"/>
      <c r="C80" s="241" t="s">
        <v>210</v>
      </c>
      <c r="D80" s="234"/>
      <c r="E80" s="234"/>
      <c r="F80" s="234"/>
      <c r="G80" s="234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109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15"/>
      <c r="B81" s="216"/>
      <c r="C81" s="242" t="s">
        <v>176</v>
      </c>
      <c r="D81" s="235"/>
      <c r="E81" s="235"/>
      <c r="F81" s="235"/>
      <c r="G81" s="235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109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44" t="s">
        <v>269</v>
      </c>
      <c r="D82" s="218"/>
      <c r="E82" s="219">
        <v>11767.800000000001</v>
      </c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131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15"/>
      <c r="B83" s="216"/>
      <c r="C83" s="243"/>
      <c r="D83" s="236"/>
      <c r="E83" s="236"/>
      <c r="F83" s="236"/>
      <c r="G83" s="236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115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27">
        <v>19</v>
      </c>
      <c r="B84" s="228" t="s">
        <v>214</v>
      </c>
      <c r="C84" s="240" t="s">
        <v>271</v>
      </c>
      <c r="D84" s="229" t="s">
        <v>158</v>
      </c>
      <c r="E84" s="230">
        <v>1981.15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32">
        <v>0</v>
      </c>
      <c r="O84" s="232">
        <f>ROUND(E84*N84,2)</f>
        <v>0</v>
      </c>
      <c r="P84" s="232">
        <v>0</v>
      </c>
      <c r="Q84" s="232">
        <f>ROUND(E84*P84,2)</f>
        <v>0</v>
      </c>
      <c r="R84" s="232" t="s">
        <v>152</v>
      </c>
      <c r="S84" s="232" t="s">
        <v>105</v>
      </c>
      <c r="T84" s="233" t="s">
        <v>105</v>
      </c>
      <c r="U84" s="217">
        <v>0.96000000000000008</v>
      </c>
      <c r="V84" s="217">
        <f>ROUND(E84*U84,2)</f>
        <v>1901.9</v>
      </c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148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15"/>
      <c r="B85" s="216"/>
      <c r="C85" s="244" t="s">
        <v>272</v>
      </c>
      <c r="D85" s="218"/>
      <c r="E85" s="219">
        <v>1981.15</v>
      </c>
      <c r="F85" s="217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131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15"/>
      <c r="B86" s="216"/>
      <c r="C86" s="243"/>
      <c r="D86" s="236"/>
      <c r="E86" s="236"/>
      <c r="F86" s="236"/>
      <c r="G86" s="236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115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x14ac:dyDescent="0.2">
      <c r="A87" s="221" t="s">
        <v>100</v>
      </c>
      <c r="B87" s="222" t="s">
        <v>64</v>
      </c>
      <c r="C87" s="239" t="s">
        <v>65</v>
      </c>
      <c r="D87" s="223"/>
      <c r="E87" s="224"/>
      <c r="F87" s="225"/>
      <c r="G87" s="225">
        <f>SUMIF(AG88:AG90,"&lt;&gt;NOR",G88:G90)</f>
        <v>0</v>
      </c>
      <c r="H87" s="225"/>
      <c r="I87" s="225">
        <f>SUM(I88:I90)</f>
        <v>0</v>
      </c>
      <c r="J87" s="225"/>
      <c r="K87" s="225">
        <f>SUM(K88:K90)</f>
        <v>0</v>
      </c>
      <c r="L87" s="225"/>
      <c r="M87" s="225">
        <f>SUM(M88:M90)</f>
        <v>0</v>
      </c>
      <c r="N87" s="225"/>
      <c r="O87" s="225">
        <f>SUM(O88:O90)</f>
        <v>225.83</v>
      </c>
      <c r="P87" s="225"/>
      <c r="Q87" s="225">
        <f>SUM(Q88:Q90)</f>
        <v>0</v>
      </c>
      <c r="R87" s="225"/>
      <c r="S87" s="225"/>
      <c r="T87" s="226"/>
      <c r="U87" s="220"/>
      <c r="V87" s="220">
        <f>SUM(V88:V90)</f>
        <v>53.49</v>
      </c>
      <c r="W87" s="220"/>
      <c r="AG87" t="s">
        <v>101</v>
      </c>
    </row>
    <row r="88" spans="1:60" ht="22.5" outlineLevel="1" x14ac:dyDescent="0.2">
      <c r="A88" s="227">
        <v>20</v>
      </c>
      <c r="B88" s="228" t="s">
        <v>217</v>
      </c>
      <c r="C88" s="240" t="s">
        <v>273</v>
      </c>
      <c r="D88" s="229" t="s">
        <v>129</v>
      </c>
      <c r="E88" s="230">
        <v>10698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32">
        <v>2.111E-2</v>
      </c>
      <c r="O88" s="232">
        <f>ROUND(E88*N88,2)</f>
        <v>225.83</v>
      </c>
      <c r="P88" s="232">
        <v>0</v>
      </c>
      <c r="Q88" s="232">
        <f>ROUND(E88*P88,2)</f>
        <v>0</v>
      </c>
      <c r="R88" s="232" t="s">
        <v>152</v>
      </c>
      <c r="S88" s="232" t="s">
        <v>105</v>
      </c>
      <c r="T88" s="233" t="s">
        <v>105</v>
      </c>
      <c r="U88" s="217">
        <v>5.0000000000000001E-3</v>
      </c>
      <c r="V88" s="217">
        <f>ROUND(E88*U88,2)</f>
        <v>53.49</v>
      </c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148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15"/>
      <c r="B89" s="216"/>
      <c r="C89" s="244" t="s">
        <v>245</v>
      </c>
      <c r="D89" s="218"/>
      <c r="E89" s="219">
        <v>10698</v>
      </c>
      <c r="F89" s="217"/>
      <c r="G89" s="217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131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15"/>
      <c r="B90" s="216"/>
      <c r="C90" s="243"/>
      <c r="D90" s="236"/>
      <c r="E90" s="236"/>
      <c r="F90" s="236"/>
      <c r="G90" s="236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115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x14ac:dyDescent="0.2">
      <c r="A91" s="221" t="s">
        <v>100</v>
      </c>
      <c r="B91" s="222" t="s">
        <v>66</v>
      </c>
      <c r="C91" s="239" t="s">
        <v>67</v>
      </c>
      <c r="D91" s="223"/>
      <c r="E91" s="224"/>
      <c r="F91" s="225"/>
      <c r="G91" s="225">
        <f>SUMIF(AG92:AG93,"&lt;&gt;NOR",G92:G93)</f>
        <v>0</v>
      </c>
      <c r="H91" s="225"/>
      <c r="I91" s="225">
        <f>SUM(I92:I93)</f>
        <v>0</v>
      </c>
      <c r="J91" s="225"/>
      <c r="K91" s="225">
        <f>SUM(K92:K93)</f>
        <v>0</v>
      </c>
      <c r="L91" s="225"/>
      <c r="M91" s="225">
        <f>SUM(M92:M93)</f>
        <v>0</v>
      </c>
      <c r="N91" s="225"/>
      <c r="O91" s="225">
        <f>SUM(O92:O93)</f>
        <v>1.34</v>
      </c>
      <c r="P91" s="225"/>
      <c r="Q91" s="225">
        <f>SUM(Q92:Q93)</f>
        <v>0</v>
      </c>
      <c r="R91" s="225"/>
      <c r="S91" s="225"/>
      <c r="T91" s="226"/>
      <c r="U91" s="220"/>
      <c r="V91" s="220">
        <f>SUM(V92:V93)</f>
        <v>0</v>
      </c>
      <c r="W91" s="220"/>
      <c r="AG91" t="s">
        <v>101</v>
      </c>
    </row>
    <row r="92" spans="1:60" outlineLevel="1" x14ac:dyDescent="0.2">
      <c r="A92" s="227">
        <v>21</v>
      </c>
      <c r="B92" s="228" t="s">
        <v>220</v>
      </c>
      <c r="C92" s="240" t="s">
        <v>221</v>
      </c>
      <c r="D92" s="229" t="s">
        <v>222</v>
      </c>
      <c r="E92" s="230">
        <v>2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0.67125000000000001</v>
      </c>
      <c r="O92" s="232">
        <f>ROUND(E92*N92,2)</f>
        <v>1.34</v>
      </c>
      <c r="P92" s="232">
        <v>0</v>
      </c>
      <c r="Q92" s="232">
        <f>ROUND(E92*P92,2)</f>
        <v>0</v>
      </c>
      <c r="R92" s="232"/>
      <c r="S92" s="232" t="s">
        <v>122</v>
      </c>
      <c r="T92" s="233" t="s">
        <v>106</v>
      </c>
      <c r="U92" s="217">
        <v>0</v>
      </c>
      <c r="V92" s="217">
        <f>ROUND(E92*U92,2)</f>
        <v>0</v>
      </c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148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45"/>
      <c r="D93" s="237"/>
      <c r="E93" s="237"/>
      <c r="F93" s="237"/>
      <c r="G93" s="23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115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x14ac:dyDescent="0.2">
      <c r="A94" s="221" t="s">
        <v>100</v>
      </c>
      <c r="B94" s="222" t="s">
        <v>68</v>
      </c>
      <c r="C94" s="239" t="s">
        <v>69</v>
      </c>
      <c r="D94" s="223"/>
      <c r="E94" s="224"/>
      <c r="F94" s="225"/>
      <c r="G94" s="225">
        <f>SUMIF(AG95:AG106,"&lt;&gt;NOR",G95:G106)</f>
        <v>0</v>
      </c>
      <c r="H94" s="225"/>
      <c r="I94" s="225">
        <f>SUM(I95:I106)</f>
        <v>0</v>
      </c>
      <c r="J94" s="225"/>
      <c r="K94" s="225">
        <f>SUM(K95:K106)</f>
        <v>0</v>
      </c>
      <c r="L94" s="225"/>
      <c r="M94" s="225">
        <f>SUM(M95:M106)</f>
        <v>0</v>
      </c>
      <c r="N94" s="225"/>
      <c r="O94" s="225">
        <f>SUM(O95:O106)</f>
        <v>0</v>
      </c>
      <c r="P94" s="225"/>
      <c r="Q94" s="225">
        <f>SUM(Q95:Q106)</f>
        <v>1.44</v>
      </c>
      <c r="R94" s="225"/>
      <c r="S94" s="225"/>
      <c r="T94" s="226"/>
      <c r="U94" s="220"/>
      <c r="V94" s="220">
        <f>SUM(V95:V106)</f>
        <v>4.46</v>
      </c>
      <c r="W94" s="220"/>
      <c r="AG94" t="s">
        <v>101</v>
      </c>
    </row>
    <row r="95" spans="1:60" ht="22.5" outlineLevel="1" x14ac:dyDescent="0.2">
      <c r="A95" s="227">
        <v>22</v>
      </c>
      <c r="B95" s="228" t="s">
        <v>223</v>
      </c>
      <c r="C95" s="240" t="s">
        <v>274</v>
      </c>
      <c r="D95" s="229" t="s">
        <v>222</v>
      </c>
      <c r="E95" s="230">
        <v>2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32">
        <v>0</v>
      </c>
      <c r="O95" s="232">
        <f>ROUND(E95*N95,2)</f>
        <v>0</v>
      </c>
      <c r="P95" s="232">
        <v>0.72000000000000008</v>
      </c>
      <c r="Q95" s="232">
        <f>ROUND(E95*P95,2)</f>
        <v>1.44</v>
      </c>
      <c r="R95" s="232" t="s">
        <v>152</v>
      </c>
      <c r="S95" s="232" t="s">
        <v>105</v>
      </c>
      <c r="T95" s="233" t="s">
        <v>105</v>
      </c>
      <c r="U95" s="217">
        <v>2.2290000000000001</v>
      </c>
      <c r="V95" s="217">
        <f>ROUND(E95*U95,2)</f>
        <v>4.46</v>
      </c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148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 x14ac:dyDescent="0.2">
      <c r="A96" s="215"/>
      <c r="B96" s="216"/>
      <c r="C96" s="251" t="s">
        <v>225</v>
      </c>
      <c r="D96" s="249"/>
      <c r="E96" s="249"/>
      <c r="F96" s="249"/>
      <c r="G96" s="249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161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50" t="str">
        <f>C96</f>
        <v>s uložením hmot na skládku na vzdálenost do 3 m nebo s naložením na dopravní prostředek, se zásypem jam a jeho zhutněním</v>
      </c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15"/>
      <c r="B97" s="216"/>
      <c r="C97" s="243"/>
      <c r="D97" s="236"/>
      <c r="E97" s="236"/>
      <c r="F97" s="236"/>
      <c r="G97" s="236"/>
      <c r="H97" s="217"/>
      <c r="I97" s="217"/>
      <c r="J97" s="217"/>
      <c r="K97" s="217"/>
      <c r="L97" s="217"/>
      <c r="M97" s="217"/>
      <c r="N97" s="217"/>
      <c r="O97" s="217"/>
      <c r="P97" s="217"/>
      <c r="Q97" s="217"/>
      <c r="R97" s="217"/>
      <c r="S97" s="217"/>
      <c r="T97" s="217"/>
      <c r="U97" s="217"/>
      <c r="V97" s="217"/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115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27">
        <v>23</v>
      </c>
      <c r="B98" s="228" t="s">
        <v>226</v>
      </c>
      <c r="C98" s="240" t="s">
        <v>227</v>
      </c>
      <c r="D98" s="229" t="s">
        <v>228</v>
      </c>
      <c r="E98" s="230">
        <v>2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32">
        <v>0</v>
      </c>
      <c r="O98" s="232">
        <f>ROUND(E98*N98,2)</f>
        <v>0</v>
      </c>
      <c r="P98" s="232">
        <v>0</v>
      </c>
      <c r="Q98" s="232">
        <f>ROUND(E98*P98,2)</f>
        <v>0</v>
      </c>
      <c r="R98" s="232"/>
      <c r="S98" s="232" t="s">
        <v>122</v>
      </c>
      <c r="T98" s="233" t="s">
        <v>106</v>
      </c>
      <c r="U98" s="217">
        <v>0</v>
      </c>
      <c r="V98" s="217">
        <f>ROUND(E98*U98,2)</f>
        <v>0</v>
      </c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153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 x14ac:dyDescent="0.2">
      <c r="A99" s="215"/>
      <c r="B99" s="216"/>
      <c r="C99" s="241" t="s">
        <v>229</v>
      </c>
      <c r="D99" s="234"/>
      <c r="E99" s="234"/>
      <c r="F99" s="234"/>
      <c r="G99" s="234"/>
      <c r="H99" s="217"/>
      <c r="I99" s="217"/>
      <c r="J99" s="217"/>
      <c r="K99" s="217"/>
      <c r="L99" s="217"/>
      <c r="M99" s="217"/>
      <c r="N99" s="217"/>
      <c r="O99" s="217"/>
      <c r="P99" s="217"/>
      <c r="Q99" s="217"/>
      <c r="R99" s="217"/>
      <c r="S99" s="217"/>
      <c r="T99" s="217"/>
      <c r="U99" s="217"/>
      <c r="V99" s="217"/>
      <c r="W99" s="217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109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42" t="s">
        <v>230</v>
      </c>
      <c r="D100" s="235"/>
      <c r="E100" s="235"/>
      <c r="F100" s="235"/>
      <c r="G100" s="235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109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15"/>
      <c r="B101" s="216"/>
      <c r="C101" s="242" t="s">
        <v>231</v>
      </c>
      <c r="D101" s="235"/>
      <c r="E101" s="235"/>
      <c r="F101" s="235"/>
      <c r="G101" s="235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109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15"/>
      <c r="B102" s="216"/>
      <c r="C102" s="242" t="s">
        <v>232</v>
      </c>
      <c r="D102" s="235"/>
      <c r="E102" s="235"/>
      <c r="F102" s="235"/>
      <c r="G102" s="235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109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15"/>
      <c r="B103" s="216"/>
      <c r="C103" s="242" t="s">
        <v>233</v>
      </c>
      <c r="D103" s="235"/>
      <c r="E103" s="235"/>
      <c r="F103" s="235"/>
      <c r="G103" s="235"/>
      <c r="H103" s="217"/>
      <c r="I103" s="217"/>
      <c r="J103" s="217"/>
      <c r="K103" s="217"/>
      <c r="L103" s="217"/>
      <c r="M103" s="217"/>
      <c r="N103" s="217"/>
      <c r="O103" s="217"/>
      <c r="P103" s="217"/>
      <c r="Q103" s="217"/>
      <c r="R103" s="217"/>
      <c r="S103" s="217"/>
      <c r="T103" s="217"/>
      <c r="U103" s="217"/>
      <c r="V103" s="217"/>
      <c r="W103" s="217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109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 x14ac:dyDescent="0.2">
      <c r="A104" s="215"/>
      <c r="B104" s="216"/>
      <c r="C104" s="242" t="s">
        <v>234</v>
      </c>
      <c r="D104" s="235"/>
      <c r="E104" s="235"/>
      <c r="F104" s="235"/>
      <c r="G104" s="235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217"/>
      <c r="S104" s="217"/>
      <c r="T104" s="217"/>
      <c r="U104" s="217"/>
      <c r="V104" s="217"/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109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15"/>
      <c r="B105" s="216"/>
      <c r="C105" s="242" t="s">
        <v>235</v>
      </c>
      <c r="D105" s="235"/>
      <c r="E105" s="235"/>
      <c r="F105" s="235"/>
      <c r="G105" s="235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109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15"/>
      <c r="B106" s="216"/>
      <c r="C106" s="243"/>
      <c r="D106" s="236"/>
      <c r="E106" s="236"/>
      <c r="F106" s="236"/>
      <c r="G106" s="236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115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x14ac:dyDescent="0.2">
      <c r="A107" s="221" t="s">
        <v>100</v>
      </c>
      <c r="B107" s="222" t="s">
        <v>70</v>
      </c>
      <c r="C107" s="239" t="s">
        <v>71</v>
      </c>
      <c r="D107" s="223"/>
      <c r="E107" s="224"/>
      <c r="F107" s="225"/>
      <c r="G107" s="225">
        <f>SUMIF(AG108:AG110,"&lt;&gt;NOR",G108:G110)</f>
        <v>0</v>
      </c>
      <c r="H107" s="225"/>
      <c r="I107" s="225">
        <f>SUM(I108:I110)</f>
        <v>0</v>
      </c>
      <c r="J107" s="225"/>
      <c r="K107" s="225">
        <f>SUM(K108:K110)</f>
        <v>0</v>
      </c>
      <c r="L107" s="225"/>
      <c r="M107" s="225">
        <f>SUM(M108:M110)</f>
        <v>0</v>
      </c>
      <c r="N107" s="225"/>
      <c r="O107" s="225">
        <f>SUM(O108:O110)</f>
        <v>0</v>
      </c>
      <c r="P107" s="225"/>
      <c r="Q107" s="225">
        <f>SUM(Q108:Q110)</f>
        <v>0</v>
      </c>
      <c r="R107" s="225"/>
      <c r="S107" s="225"/>
      <c r="T107" s="226"/>
      <c r="U107" s="220"/>
      <c r="V107" s="220">
        <f>SUM(V108:V110)</f>
        <v>136.51</v>
      </c>
      <c r="W107" s="220"/>
      <c r="AG107" t="s">
        <v>101</v>
      </c>
    </row>
    <row r="108" spans="1:60" ht="22.5" outlineLevel="1" x14ac:dyDescent="0.2">
      <c r="A108" s="227">
        <v>24</v>
      </c>
      <c r="B108" s="228" t="s">
        <v>236</v>
      </c>
      <c r="C108" s="240" t="s">
        <v>275</v>
      </c>
      <c r="D108" s="229" t="s">
        <v>238</v>
      </c>
      <c r="E108" s="230">
        <v>6825.4052200000006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32">
        <v>0</v>
      </c>
      <c r="O108" s="232">
        <f>ROUND(E108*N108,2)</f>
        <v>0</v>
      </c>
      <c r="P108" s="232">
        <v>0</v>
      </c>
      <c r="Q108" s="232">
        <f>ROUND(E108*P108,2)</f>
        <v>0</v>
      </c>
      <c r="R108" s="232" t="s">
        <v>152</v>
      </c>
      <c r="S108" s="232" t="s">
        <v>105</v>
      </c>
      <c r="T108" s="233" t="s">
        <v>105</v>
      </c>
      <c r="U108" s="217">
        <v>0.02</v>
      </c>
      <c r="V108" s="217">
        <f>ROUND(E108*U108,2)</f>
        <v>136.51</v>
      </c>
      <c r="W108" s="217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239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15"/>
      <c r="B109" s="216"/>
      <c r="C109" s="251" t="s">
        <v>240</v>
      </c>
      <c r="D109" s="249"/>
      <c r="E109" s="249"/>
      <c r="F109" s="249"/>
      <c r="G109" s="249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161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15"/>
      <c r="B110" s="216"/>
      <c r="C110" s="243"/>
      <c r="D110" s="236"/>
      <c r="E110" s="236"/>
      <c r="F110" s="236"/>
      <c r="G110" s="236"/>
      <c r="H110" s="217"/>
      <c r="I110" s="217"/>
      <c r="J110" s="217"/>
      <c r="K110" s="217"/>
      <c r="L110" s="217"/>
      <c r="M110" s="217"/>
      <c r="N110" s="217"/>
      <c r="O110" s="217"/>
      <c r="P110" s="217"/>
      <c r="Q110" s="217"/>
      <c r="R110" s="217"/>
      <c r="S110" s="217"/>
      <c r="T110" s="217"/>
      <c r="U110" s="217"/>
      <c r="V110" s="217"/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115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x14ac:dyDescent="0.2">
      <c r="A111" s="5"/>
      <c r="B111" s="6"/>
      <c r="C111" s="246"/>
      <c r="D111" s="8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AE111">
        <v>15</v>
      </c>
      <c r="AF111">
        <v>21</v>
      </c>
    </row>
    <row r="112" spans="1:60" x14ac:dyDescent="0.2">
      <c r="A112" s="211"/>
      <c r="B112" s="212" t="s">
        <v>29</v>
      </c>
      <c r="C112" s="247"/>
      <c r="D112" s="213"/>
      <c r="E112" s="214"/>
      <c r="F112" s="214"/>
      <c r="G112" s="238">
        <f>G8+G66+G73+G87+G91+G94+G107</f>
        <v>0</v>
      </c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AE112">
        <f>SUMIF(L7:L110,AE111,G7:G110)</f>
        <v>0</v>
      </c>
      <c r="AF112">
        <f>SUMIF(L7:L110,AF111,G7:G110)</f>
        <v>0</v>
      </c>
      <c r="AG112" t="s">
        <v>143</v>
      </c>
    </row>
    <row r="113" spans="3:33" x14ac:dyDescent="0.2">
      <c r="C113" s="248"/>
      <c r="D113" s="192"/>
      <c r="AG113" t="s">
        <v>144</v>
      </c>
    </row>
    <row r="114" spans="3:33" x14ac:dyDescent="0.2">
      <c r="D114" s="192"/>
    </row>
    <row r="115" spans="3:33" x14ac:dyDescent="0.2">
      <c r="D115" s="192"/>
    </row>
    <row r="116" spans="3:33" x14ac:dyDescent="0.2">
      <c r="D116" s="192"/>
    </row>
    <row r="117" spans="3:33" x14ac:dyDescent="0.2">
      <c r="D117" s="192"/>
    </row>
    <row r="118" spans="3:33" x14ac:dyDescent="0.2">
      <c r="D118" s="192"/>
    </row>
    <row r="119" spans="3:33" x14ac:dyDescent="0.2">
      <c r="D119" s="192"/>
    </row>
    <row r="120" spans="3:33" x14ac:dyDescent="0.2">
      <c r="D120" s="192"/>
    </row>
    <row r="121" spans="3:33" x14ac:dyDescent="0.2">
      <c r="D121" s="192"/>
    </row>
    <row r="122" spans="3:33" x14ac:dyDescent="0.2">
      <c r="D122" s="192"/>
    </row>
    <row r="123" spans="3:33" x14ac:dyDescent="0.2">
      <c r="D123" s="192"/>
    </row>
    <row r="124" spans="3:33" x14ac:dyDescent="0.2">
      <c r="D124" s="192"/>
    </row>
    <row r="125" spans="3:33" x14ac:dyDescent="0.2">
      <c r="D125" s="192"/>
    </row>
    <row r="126" spans="3:33" x14ac:dyDescent="0.2">
      <c r="D126" s="192"/>
    </row>
    <row r="127" spans="3:33" x14ac:dyDescent="0.2">
      <c r="D127" s="192"/>
    </row>
    <row r="128" spans="3:33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password="C613" sheet="1"/>
  <mergeCells count="58">
    <mergeCell ref="C105:G105"/>
    <mergeCell ref="C106:G106"/>
    <mergeCell ref="C109:G109"/>
    <mergeCell ref="C110:G110"/>
    <mergeCell ref="C99:G99"/>
    <mergeCell ref="C100:G100"/>
    <mergeCell ref="C101:G101"/>
    <mergeCell ref="C102:G102"/>
    <mergeCell ref="C103:G103"/>
    <mergeCell ref="C104:G104"/>
    <mergeCell ref="C83:G83"/>
    <mergeCell ref="C86:G86"/>
    <mergeCell ref="C90:G90"/>
    <mergeCell ref="C93:G93"/>
    <mergeCell ref="C96:G96"/>
    <mergeCell ref="C97:G97"/>
    <mergeCell ref="C72:G72"/>
    <mergeCell ref="C75:G75"/>
    <mergeCell ref="C76:G76"/>
    <mergeCell ref="C78:G78"/>
    <mergeCell ref="C80:G80"/>
    <mergeCell ref="C81:G81"/>
    <mergeCell ref="C57:G57"/>
    <mergeCell ref="C59:G59"/>
    <mergeCell ref="C61:G61"/>
    <mergeCell ref="C63:G63"/>
    <mergeCell ref="C65:G65"/>
    <mergeCell ref="C69:G69"/>
    <mergeCell ref="C47:G47"/>
    <mergeCell ref="C49:G49"/>
    <mergeCell ref="C50:G50"/>
    <mergeCell ref="C52:G52"/>
    <mergeCell ref="C54:G54"/>
    <mergeCell ref="C55:G55"/>
    <mergeCell ref="C36:G36"/>
    <mergeCell ref="C38:G38"/>
    <mergeCell ref="C39:G39"/>
    <mergeCell ref="C40:G40"/>
    <mergeCell ref="C42:G42"/>
    <mergeCell ref="C45:G45"/>
    <mergeCell ref="C25:G25"/>
    <mergeCell ref="C27:G27"/>
    <mergeCell ref="C29:G29"/>
    <mergeCell ref="C31:G31"/>
    <mergeCell ref="C33:G33"/>
    <mergeCell ref="C35:G35"/>
    <mergeCell ref="C15:G15"/>
    <mergeCell ref="C17:G17"/>
    <mergeCell ref="C18:G18"/>
    <mergeCell ref="C20:G20"/>
    <mergeCell ref="C22:G22"/>
    <mergeCell ref="C23:G23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000 001 Naklady</vt:lpstr>
      <vt:lpstr>SO01 001 Pol</vt:lpstr>
      <vt:lpstr>SO02 001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Naklady'!Názvy_tisku</vt:lpstr>
      <vt:lpstr>'SO01 001 Pol'!Názvy_tisku</vt:lpstr>
      <vt:lpstr>'SO02 001 Pol'!Názvy_tisku</vt:lpstr>
      <vt:lpstr>oadresa</vt:lpstr>
      <vt:lpstr>Stavba!Objednatel</vt:lpstr>
      <vt:lpstr>Stavba!Objekt</vt:lpstr>
      <vt:lpstr>'000 001 Naklady'!Oblast_tisku</vt:lpstr>
      <vt:lpstr>'SO01 001 Pol'!Oblast_tisku</vt:lpstr>
      <vt:lpstr>'SO02 001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Varadínek</dc:creator>
  <cp:lastModifiedBy>Varadínek</cp:lastModifiedBy>
  <cp:lastPrinted>2014-02-28T09:52:57Z</cp:lastPrinted>
  <dcterms:created xsi:type="dcterms:W3CDTF">2009-04-08T07:15:50Z</dcterms:created>
  <dcterms:modified xsi:type="dcterms:W3CDTF">2018-11-26T11:27:14Z</dcterms:modified>
</cp:coreProperties>
</file>